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/>
  <mc:AlternateContent xmlns:mc="http://schemas.openxmlformats.org/markup-compatibility/2006">
    <mc:Choice Requires="x15">
      <x15ac:absPath xmlns:x15ac="http://schemas.microsoft.com/office/spreadsheetml/2010/11/ac" url="D:\01 Projects\Hořepník\export\"/>
    </mc:Choice>
  </mc:AlternateContent>
  <xr:revisionPtr revIDLastSave="0" documentId="13_ncr:1_{E25258A0-1C9C-4CEF-AAD2-4574D9DA407D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Rekapitulace" sheetId="1" r:id="rId1"/>
    <sheet name="000_1" sheetId="2" r:id="rId2"/>
    <sheet name="151_1" sheetId="3" r:id="rId3"/>
    <sheet name="201_1" sheetId="4" r:id="rId4"/>
    <sheet name="401_1" sheetId="5" r:id="rId5"/>
  </sheets>
  <definedNames>
    <definedName name="_xlnm.Print_Titles" localSheetId="1">'000_1'!$6:$8</definedName>
    <definedName name="_xlnm.Print_Titles" localSheetId="2">'151_1'!$6:$8</definedName>
    <definedName name="_xlnm.Print_Titles" localSheetId="3">'201_1'!$6:$8</definedName>
    <definedName name="_xlnm.Print_Titles" localSheetId="4">'401_1'!$6:$8</definedName>
  </definedName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5" l="1"/>
  <c r="O10" i="5" s="1"/>
  <c r="R9" i="5" s="1"/>
  <c r="O9" i="5" s="1"/>
  <c r="O2" i="5" s="1"/>
  <c r="D13" i="1" s="1"/>
  <c r="I550" i="4"/>
  <c r="O550" i="4" s="1"/>
  <c r="I546" i="4"/>
  <c r="O546" i="4" s="1"/>
  <c r="I542" i="4"/>
  <c r="O542" i="4" s="1"/>
  <c r="I538" i="4"/>
  <c r="O538" i="4" s="1"/>
  <c r="I534" i="4"/>
  <c r="O534" i="4" s="1"/>
  <c r="I530" i="4"/>
  <c r="O530" i="4" s="1"/>
  <c r="I526" i="4"/>
  <c r="O526" i="4" s="1"/>
  <c r="I522" i="4"/>
  <c r="O522" i="4" s="1"/>
  <c r="I518" i="4"/>
  <c r="O518" i="4" s="1"/>
  <c r="I514" i="4"/>
  <c r="O514" i="4" s="1"/>
  <c r="I510" i="4"/>
  <c r="O510" i="4" s="1"/>
  <c r="I506" i="4"/>
  <c r="O506" i="4" s="1"/>
  <c r="I502" i="4"/>
  <c r="O502" i="4" s="1"/>
  <c r="I498" i="4"/>
  <c r="O498" i="4" s="1"/>
  <c r="I494" i="4"/>
  <c r="O494" i="4" s="1"/>
  <c r="I490" i="4"/>
  <c r="O490" i="4" s="1"/>
  <c r="I486" i="4"/>
  <c r="O486" i="4" s="1"/>
  <c r="I482" i="4"/>
  <c r="O482" i="4" s="1"/>
  <c r="I478" i="4"/>
  <c r="O478" i="4" s="1"/>
  <c r="I474" i="4"/>
  <c r="O474" i="4" s="1"/>
  <c r="I470" i="4"/>
  <c r="O470" i="4" s="1"/>
  <c r="I466" i="4"/>
  <c r="O466" i="4" s="1"/>
  <c r="I462" i="4"/>
  <c r="O462" i="4" s="1"/>
  <c r="I458" i="4"/>
  <c r="O458" i="4" s="1"/>
  <c r="I454" i="4"/>
  <c r="O454" i="4" s="1"/>
  <c r="I450" i="4"/>
  <c r="O450" i="4" s="1"/>
  <c r="I446" i="4"/>
  <c r="O446" i="4" s="1"/>
  <c r="I442" i="4"/>
  <c r="O442" i="4" s="1"/>
  <c r="I438" i="4"/>
  <c r="O438" i="4" s="1"/>
  <c r="I434" i="4"/>
  <c r="O434" i="4" s="1"/>
  <c r="I430" i="4"/>
  <c r="O430" i="4" s="1"/>
  <c r="I426" i="4"/>
  <c r="O426" i="4" s="1"/>
  <c r="I422" i="4"/>
  <c r="O422" i="4" s="1"/>
  <c r="I418" i="4"/>
  <c r="O418" i="4" s="1"/>
  <c r="I414" i="4"/>
  <c r="O414" i="4" s="1"/>
  <c r="I410" i="4"/>
  <c r="O410" i="4" s="1"/>
  <c r="I406" i="4"/>
  <c r="O406" i="4" s="1"/>
  <c r="I402" i="4"/>
  <c r="O402" i="4" s="1"/>
  <c r="I398" i="4"/>
  <c r="O398" i="4" s="1"/>
  <c r="I394" i="4"/>
  <c r="O394" i="4" s="1"/>
  <c r="I390" i="4"/>
  <c r="O390" i="4" s="1"/>
  <c r="I386" i="4"/>
  <c r="O386" i="4" s="1"/>
  <c r="I381" i="4"/>
  <c r="O381" i="4" s="1"/>
  <c r="I377" i="4"/>
  <c r="O377" i="4" s="1"/>
  <c r="I373" i="4"/>
  <c r="O373" i="4" s="1"/>
  <c r="I369" i="4"/>
  <c r="O369" i="4" s="1"/>
  <c r="I365" i="4"/>
  <c r="O365" i="4" s="1"/>
  <c r="I360" i="4"/>
  <c r="O360" i="4" s="1"/>
  <c r="I356" i="4"/>
  <c r="O356" i="4" s="1"/>
  <c r="I352" i="4"/>
  <c r="O352" i="4" s="1"/>
  <c r="I347" i="4"/>
  <c r="O347" i="4" s="1"/>
  <c r="I343" i="4"/>
  <c r="O343" i="4" s="1"/>
  <c r="I339" i="4"/>
  <c r="O339" i="4" s="1"/>
  <c r="I335" i="4"/>
  <c r="O335" i="4" s="1"/>
  <c r="I331" i="4"/>
  <c r="O331" i="4" s="1"/>
  <c r="I327" i="4"/>
  <c r="O327" i="4" s="1"/>
  <c r="I323" i="4"/>
  <c r="O323" i="4" s="1"/>
  <c r="I319" i="4"/>
  <c r="O319" i="4" s="1"/>
  <c r="I315" i="4"/>
  <c r="O315" i="4" s="1"/>
  <c r="I311" i="4"/>
  <c r="O311" i="4" s="1"/>
  <c r="I307" i="4"/>
  <c r="O307" i="4" s="1"/>
  <c r="I303" i="4"/>
  <c r="O303" i="4" s="1"/>
  <c r="I299" i="4"/>
  <c r="O299" i="4" s="1"/>
  <c r="I295" i="4"/>
  <c r="O295" i="4" s="1"/>
  <c r="I290" i="4"/>
  <c r="O290" i="4" s="1"/>
  <c r="I286" i="4"/>
  <c r="O286" i="4" s="1"/>
  <c r="I282" i="4"/>
  <c r="O282" i="4" s="1"/>
  <c r="I278" i="4"/>
  <c r="O278" i="4" s="1"/>
  <c r="I274" i="4"/>
  <c r="O274" i="4" s="1"/>
  <c r="I270" i="4"/>
  <c r="O270" i="4" s="1"/>
  <c r="I266" i="4"/>
  <c r="O266" i="4" s="1"/>
  <c r="I262" i="4"/>
  <c r="O262" i="4" s="1"/>
  <c r="I258" i="4"/>
  <c r="O258" i="4" s="1"/>
  <c r="I253" i="4"/>
  <c r="O253" i="4" s="1"/>
  <c r="I249" i="4"/>
  <c r="O249" i="4" s="1"/>
  <c r="I245" i="4"/>
  <c r="O245" i="4" s="1"/>
  <c r="I241" i="4"/>
  <c r="O241" i="4" s="1"/>
  <c r="I237" i="4"/>
  <c r="O237" i="4" s="1"/>
  <c r="I233" i="4"/>
  <c r="O233" i="4" s="1"/>
  <c r="I229" i="4"/>
  <c r="O229" i="4" s="1"/>
  <c r="I225" i="4"/>
  <c r="I221" i="4"/>
  <c r="O221" i="4" s="1"/>
  <c r="I216" i="4"/>
  <c r="O216" i="4" s="1"/>
  <c r="I212" i="4"/>
  <c r="O212" i="4" s="1"/>
  <c r="I208" i="4"/>
  <c r="O208" i="4" s="1"/>
  <c r="I204" i="4"/>
  <c r="O204" i="4" s="1"/>
  <c r="I200" i="4"/>
  <c r="I196" i="4"/>
  <c r="O196" i="4" s="1"/>
  <c r="I192" i="4"/>
  <c r="O192" i="4" s="1"/>
  <c r="I188" i="4"/>
  <c r="O188" i="4" s="1"/>
  <c r="I184" i="4"/>
  <c r="O184" i="4" s="1"/>
  <c r="I180" i="4"/>
  <c r="O180" i="4" s="1"/>
  <c r="I176" i="4"/>
  <c r="O176" i="4" s="1"/>
  <c r="I172" i="4"/>
  <c r="O172" i="4" s="1"/>
  <c r="I167" i="4"/>
  <c r="O167" i="4" s="1"/>
  <c r="I163" i="4"/>
  <c r="O163" i="4" s="1"/>
  <c r="I159" i="4"/>
  <c r="O159" i="4" s="1"/>
  <c r="I155" i="4"/>
  <c r="O155" i="4" s="1"/>
  <c r="I151" i="4"/>
  <c r="O151" i="4" s="1"/>
  <c r="I147" i="4"/>
  <c r="O147" i="4" s="1"/>
  <c r="I143" i="4"/>
  <c r="O143" i="4" s="1"/>
  <c r="I139" i="4"/>
  <c r="O139" i="4" s="1"/>
  <c r="I135" i="4"/>
  <c r="O135" i="4" s="1"/>
  <c r="I131" i="4"/>
  <c r="O131" i="4" s="1"/>
  <c r="I127" i="4"/>
  <c r="O127" i="4" s="1"/>
  <c r="I123" i="4"/>
  <c r="O123" i="4" s="1"/>
  <c r="I119" i="4"/>
  <c r="O119" i="4" s="1"/>
  <c r="I115" i="4"/>
  <c r="O115" i="4" s="1"/>
  <c r="I111" i="4"/>
  <c r="O111" i="4" s="1"/>
  <c r="I107" i="4"/>
  <c r="O107" i="4" s="1"/>
  <c r="I103" i="4"/>
  <c r="O103" i="4" s="1"/>
  <c r="I99" i="4"/>
  <c r="O99" i="4" s="1"/>
  <c r="I95" i="4"/>
  <c r="O95" i="4" s="1"/>
  <c r="I91" i="4"/>
  <c r="O91" i="4" s="1"/>
  <c r="I87" i="4"/>
  <c r="O87" i="4" s="1"/>
  <c r="I83" i="4"/>
  <c r="O83" i="4" s="1"/>
  <c r="I79" i="4"/>
  <c r="O79" i="4" s="1"/>
  <c r="I75" i="4"/>
  <c r="O75" i="4" s="1"/>
  <c r="I71" i="4"/>
  <c r="O71" i="4" s="1"/>
  <c r="I67" i="4"/>
  <c r="O67" i="4" s="1"/>
  <c r="I63" i="4"/>
  <c r="O63" i="4" s="1"/>
  <c r="I59" i="4"/>
  <c r="O59" i="4" s="1"/>
  <c r="I55" i="4"/>
  <c r="O55" i="4" s="1"/>
  <c r="I51" i="4"/>
  <c r="O51" i="4" s="1"/>
  <c r="I47" i="4"/>
  <c r="O47" i="4" s="1"/>
  <c r="I43" i="4"/>
  <c r="O43" i="4" s="1"/>
  <c r="I39" i="4"/>
  <c r="O39" i="4" s="1"/>
  <c r="I34" i="4"/>
  <c r="O34" i="4" s="1"/>
  <c r="I30" i="4"/>
  <c r="O30" i="4" s="1"/>
  <c r="I26" i="4"/>
  <c r="O26" i="4" s="1"/>
  <c r="I22" i="4"/>
  <c r="O22" i="4" s="1"/>
  <c r="I18" i="4"/>
  <c r="O18" i="4" s="1"/>
  <c r="I14" i="4"/>
  <c r="O14" i="4" s="1"/>
  <c r="I10" i="4"/>
  <c r="O10" i="4" s="1"/>
  <c r="I18" i="3"/>
  <c r="O18" i="3" s="1"/>
  <c r="I14" i="3"/>
  <c r="Q9" i="3" s="1"/>
  <c r="I9" i="3" s="1"/>
  <c r="I3" i="3" s="1"/>
  <c r="C11" i="1" s="1"/>
  <c r="I10" i="3"/>
  <c r="O10" i="3" s="1"/>
  <c r="I87" i="2"/>
  <c r="O87" i="2" s="1"/>
  <c r="I83" i="2"/>
  <c r="O83" i="2" s="1"/>
  <c r="I79" i="2"/>
  <c r="O79" i="2" s="1"/>
  <c r="I75" i="2"/>
  <c r="O75" i="2" s="1"/>
  <c r="I71" i="2"/>
  <c r="O71" i="2" s="1"/>
  <c r="I67" i="2"/>
  <c r="O67" i="2" s="1"/>
  <c r="I63" i="2"/>
  <c r="O63" i="2" s="1"/>
  <c r="I59" i="2"/>
  <c r="O59" i="2" s="1"/>
  <c r="I55" i="2"/>
  <c r="O55" i="2" s="1"/>
  <c r="I51" i="2"/>
  <c r="O51" i="2" s="1"/>
  <c r="I47" i="2"/>
  <c r="O47" i="2" s="1"/>
  <c r="I43" i="2"/>
  <c r="O43" i="2" s="1"/>
  <c r="I39" i="2"/>
  <c r="O39" i="2" s="1"/>
  <c r="I35" i="2"/>
  <c r="O35" i="2" s="1"/>
  <c r="I31" i="2"/>
  <c r="O31" i="2" s="1"/>
  <c r="I27" i="2"/>
  <c r="O27" i="2" s="1"/>
  <c r="I23" i="2"/>
  <c r="O23" i="2" s="1"/>
  <c r="I19" i="2"/>
  <c r="O19" i="2" s="1"/>
  <c r="I15" i="2"/>
  <c r="O15" i="2" s="1"/>
  <c r="I10" i="2"/>
  <c r="O10" i="2" s="1"/>
  <c r="R9" i="2" s="1"/>
  <c r="O9" i="2" s="1"/>
  <c r="Q9" i="2"/>
  <c r="I9" i="2" s="1"/>
  <c r="Q220" i="4" l="1"/>
  <c r="I220" i="4" s="1"/>
  <c r="Q351" i="4"/>
  <c r="I351" i="4" s="1"/>
  <c r="Q294" i="4"/>
  <c r="I294" i="4" s="1"/>
  <c r="Q385" i="4"/>
  <c r="I385" i="4" s="1"/>
  <c r="Q171" i="4"/>
  <c r="I171" i="4" s="1"/>
  <c r="R14" i="2"/>
  <c r="O14" i="2" s="1"/>
  <c r="O2" i="2" s="1"/>
  <c r="D10" i="1" s="1"/>
  <c r="R257" i="4"/>
  <c r="O257" i="4" s="1"/>
  <c r="R351" i="4"/>
  <c r="O351" i="4" s="1"/>
  <c r="R294" i="4"/>
  <c r="O294" i="4" s="1"/>
  <c r="R385" i="4"/>
  <c r="O385" i="4" s="1"/>
  <c r="R38" i="4"/>
  <c r="O38" i="4" s="1"/>
  <c r="R9" i="4"/>
  <c r="O9" i="4" s="1"/>
  <c r="R364" i="4"/>
  <c r="O364" i="4" s="1"/>
  <c r="Q14" i="2"/>
  <c r="I14" i="2" s="1"/>
  <c r="I3" i="2" s="1"/>
  <c r="C10" i="1" s="1"/>
  <c r="Q9" i="4"/>
  <c r="I9" i="4" s="1"/>
  <c r="O14" i="3"/>
  <c r="R9" i="3" s="1"/>
  <c r="O9" i="3" s="1"/>
  <c r="O2" i="3" s="1"/>
  <c r="D11" i="1" s="1"/>
  <c r="E11" i="1" s="1"/>
  <c r="O200" i="4"/>
  <c r="R171" i="4" s="1"/>
  <c r="O171" i="4" s="1"/>
  <c r="O225" i="4"/>
  <c r="R220" i="4" s="1"/>
  <c r="O220" i="4" s="1"/>
  <c r="Q38" i="4"/>
  <c r="I38" i="4" s="1"/>
  <c r="Q257" i="4"/>
  <c r="I257" i="4" s="1"/>
  <c r="Q9" i="5"/>
  <c r="I9" i="5" s="1"/>
  <c r="I3" i="5" s="1"/>
  <c r="C13" i="1" s="1"/>
  <c r="E13" i="1" s="1"/>
  <c r="Q364" i="4"/>
  <c r="I364" i="4" s="1"/>
  <c r="I3" i="4" l="1"/>
  <c r="C12" i="1" s="1"/>
  <c r="C6" i="1" s="1"/>
  <c r="E10" i="1"/>
  <c r="O2" i="4"/>
  <c r="D12" i="1" s="1"/>
  <c r="E12" i="1" l="1"/>
  <c r="C7" i="1" s="1"/>
</calcChain>
</file>

<file path=xl/sharedStrings.xml><?xml version="1.0" encoding="utf-8"?>
<sst xmlns="http://schemas.openxmlformats.org/spreadsheetml/2006/main" count="2441" uniqueCount="812">
  <si>
    <t>Rekapitulace ceny</t>
  </si>
  <si>
    <t>Stavba: III/12917 - Hořepník, most ev. č. 12917-2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</si>
  <si>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</si>
  <si>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</si>
  <si>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</si>
  <si>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</si>
  <si>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</si>
  <si>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</si>
  <si>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</si>
  <si>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</si>
  <si>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ASPE230</t>
  </si>
  <si>
    <t>S</t>
  </si>
  <si>
    <t>Soupis prací objektu</t>
  </si>
  <si>
    <t xml:space="preserve">Stavba: </t>
  </si>
  <si>
    <t>III/12917</t>
  </si>
  <si>
    <t>Hořepník, most ev. č. 12917-2</t>
  </si>
  <si>
    <t>O</t>
  </si>
  <si>
    <t>Objekt:</t>
  </si>
  <si>
    <t>000</t>
  </si>
  <si>
    <t>Soupis vedlejších a ostatních nákladů</t>
  </si>
  <si>
    <t>O1</t>
  </si>
  <si>
    <t>Rozpočet:</t>
  </si>
  <si>
    <t>0.00</t>
  </si>
  <si>
    <t>15.00</t>
  </si>
  <si>
    <t>21.00</t>
  </si>
  <si>
    <t>3</t>
  </si>
  <si>
    <t>2</t>
  </si>
  <si>
    <t>1</t>
  </si>
  <si>
    <t>Základní rozpočet CÚ 2024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</si>
  <si>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</si>
  <si>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</si>
  <si>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</si>
  <si>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</si>
  <si>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</si>
  <si>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</si>
  <si>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</si>
  <si>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</si>
  <si>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</si>
  <si>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</si>
  <si>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</si>
  <si>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</si>
  <si>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</si>
  <si>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</si>
  <si>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</si>
  <si>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</si>
  <si>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</si>
  <si>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</si>
  <si>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</si>
  <si>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01</t>
  </si>
  <si>
    <t>Zařízení staveniště</t>
  </si>
  <si>
    <t>P</t>
  </si>
  <si>
    <t>03110</t>
  </si>
  <si>
    <t/>
  </si>
  <si>
    <t>ZAŘÍZENÍ STAVENIŠTĚ</t>
  </si>
  <si>
    <t>KPL</t>
  </si>
  <si>
    <t>2024_OTSKP</t>
  </si>
  <si>
    <t>PP</t>
  </si>
  <si>
    <t>Náklady spojené s případným vypracováním projektové dokumentace, zřízením přípojek energií k objektům zařízení staveniště, vybudování případných měřících odběrných míst, případná příprava území pro objekty ZS a vlastní vybudování objektů ZS včetně oplocení dl. 179 m a osvětlení, náklady na provoz, údržbu, opravy a odstranění objektů ZS, náklady na úpravu povrchů po odstranění staveniště a úklid ploch, na kterých bylo ZS provozováno a protokolární předání vlastníkům pozemků, náklady na energie spotřebované v rámci provozu ZS, vč. zřízení a odstranění mezideponií, vč. vytýčení ostatních IS</t>
  </si>
  <si>
    <t>VV</t>
  </si>
  <si>
    <t>TS</t>
  </si>
  <si>
    <t>Položka zahrnuje:  
 objednatelem povolené náklady na pořízení (event. pronájem), provozování, udržování a likvidaci zhotovitelova zařízení  
Položka nezahrnuje:  
- x</t>
  </si>
  <si>
    <t>03-R</t>
  </si>
  <si>
    <t>Různé</t>
  </si>
  <si>
    <t>02520</t>
  </si>
  <si>
    <t>ZKOUŠENÍ MATERIÁLŮ NEZÁVISLOU ZKUŠEBNOU</t>
  </si>
  <si>
    <t>KČ</t>
  </si>
  <si>
    <t>zajištění zkoušek všech materiálů dle ČSN, ČSN EN, TP a TKP 
ČERPÁNÍ PODMÍNĚNO SOUHLASEM INVESTORA</t>
  </si>
  <si>
    <t>zahrnuje veškeré náklady spojené s objednatelem požadovanými zkouškami</t>
  </si>
  <si>
    <t>02620</t>
  </si>
  <si>
    <t>ZKOUŠENÍ KONSTRUKCÍ A PRACÍ NEZÁVISLOU ZKUŠEBNOU</t>
  </si>
  <si>
    <t>zajištění zkoušek všech konstrukcí a prací dle ČSN, ČSN EN, TP a TKP 
ČERPÁNÍ PODMÍNĚNO SOUHLASEM INVESTORA</t>
  </si>
  <si>
    <t>02730</t>
  </si>
  <si>
    <t>A</t>
  </si>
  <si>
    <t>POMOC PRÁCE ZŘÍZ NEBO ZAJIŠŤ OCHRANU INŽENÝRSKÝCH SÍTÍ</t>
  </si>
  <si>
    <t>součinnost se správcem metalických kabelů nadzemních i podzemních (CETIN); přeložka kabelu předmětem SO401, demontáž kabelů v délce 112 m včetně likvidace v režii zhotovitele, jinak předpoklad bez dotčení</t>
  </si>
  <si>
    <t>zahrnuje veškeré náklady spojené s objednatelem požadovanými zařízeními</t>
  </si>
  <si>
    <t>B</t>
  </si>
  <si>
    <t>součinnost se správcem nadzemního i podzemního NN (E. GD), předpoklad bez dotčení, příp. ochrana</t>
  </si>
  <si>
    <t>Položka zahrnuje:  
- veškeré náklady spojené s ochranou inženýrských sítí  
Položka nezahrnuje:  
- x</t>
  </si>
  <si>
    <t>C</t>
  </si>
  <si>
    <t>součinnost s neznámým správcem kanalizací, předpoklad bez dotčení, příp. ochrana</t>
  </si>
  <si>
    <t>7</t>
  </si>
  <si>
    <t>D</t>
  </si>
  <si>
    <t>součinnost se správcem VO, pravdpodobně obec Hořepník, předpoklad bez dotčení, příp. ochrana</t>
  </si>
  <si>
    <t>8</t>
  </si>
  <si>
    <t>E</t>
  </si>
  <si>
    <t>součinnost se správcem stávajícího ultrazvukového limnigrafu (Povodí Vltavy), demontáž včetně kabeláže a skříně, uložení do depozitu správce</t>
  </si>
  <si>
    <t>02851</t>
  </si>
  <si>
    <t>PRŮZKUMNÉ PRÁCE DIAGNOSTIKY KONSTRUKCÍ NA POVRCHU</t>
  </si>
  <si>
    <t>pasportizace ploch dočasného záboru, sousedních nemovitostí a objektů, vč. fotodokumentace</t>
  </si>
  <si>
    <t>Položka zahrnuje:  
- veškeré náklady spojené s objednatelem požadovanými pracemi  
Položka nezahrnuje:  
- x</t>
  </si>
  <si>
    <t>posouzení korozního úbytku výztuže v místech vetknutí závěsů do krajních táhel, včetně konzultace výsledku s AD a projektantem RDS a statického posouzení</t>
  </si>
  <si>
    <t>029112</t>
  </si>
  <si>
    <t>OSTATNÍ POŽADAVKY - GEODETICKÉ ZAMĚŘENÍ - PLOŠNÉ</t>
  </si>
  <si>
    <t>HA</t>
  </si>
  <si>
    <t>Vytýčení staveniště, potřebné geodetické doměření během výstavby v případě ZBV, zaměření povrchu odkrytých konstrukcí, včetně vyhotovení geodetické části dokumentace skutečného provedení stavby a geodetického podkladu pro vedení Digitální technické mapy, obsahující geometrické, polohové a výškové určení dokončené stavby nebo technologického zařízení (bude vyhotoveno v souladu s § 5 a ve struktuře dle příloh č. 3 a 4 Vyhlášky č. 393/2020 Sb., o digitální technické mapě), včetně předání dat zaměření geodetem do systému krajské DTM prostřednictvím https://vys.krajdtm.cz/portal-vys/.</t>
  </si>
  <si>
    <t>1455/10000=0,146 [A]</t>
  </si>
  <si>
    <t>12</t>
  </si>
  <si>
    <t>02920</t>
  </si>
  <si>
    <t>OSTATNÍ POŽADAVKY - OCHRANA ŽIVOTNÍHO PROSTŘEDÍ</t>
  </si>
  <si>
    <t>Zajištění ochrany životního prostředí, norná stěna v korytě, vč. vybavení staveniště pro ochranu znečištění vodního toku pod mostem, v souladu se stanovisky KrÚ Kraje Vysočina, Odboru životního prostředí a zemědělství, MÚ Pelhřimov, Odboru životního prostředí a Povodí Vltavy, s. p.</t>
  </si>
  <si>
    <t>13</t>
  </si>
  <si>
    <t>029412</t>
  </si>
  <si>
    <t>OSTATNÍ POŽADAVKY - VYPRACOVÁNÍ MOSTNÍHO LISTU</t>
  </si>
  <si>
    <t>KUS</t>
  </si>
  <si>
    <t>Zajištění mostního listu (vyhotovení ve 3 kopiích), včetně zápisu do BMS</t>
  </si>
  <si>
    <t>zahrnuje veškeré náklady spojené s objednatelem požadovanými pracemi</t>
  </si>
  <si>
    <t>14</t>
  </si>
  <si>
    <t>02943</t>
  </si>
  <si>
    <t>OSTATNÍ POŽADAVKY - VYPRACOVÁNÍ RDS</t>
  </si>
  <si>
    <t>Vypracování kompletní realizační dokumentace stavby (RDS) - v počtu 4 vytištěných paré + 1xCD, vč. požadavků SOD; vč. TePř bouracích prací</t>
  </si>
  <si>
    <t>15</t>
  </si>
  <si>
    <t>02944</t>
  </si>
  <si>
    <t>OSTAT POŽADAVKY - DOKUMENTACE SKUTEČ PROVEDENÍ V DIGIT FORMĚ</t>
  </si>
  <si>
    <t>Vypracování dokumentace skutečného provedení stavby (DSPS) včetně tištěné formy v počtu  4 paré + 1xCD, vč. dalších požadavků SOD</t>
  </si>
  <si>
    <t>16</t>
  </si>
  <si>
    <t>02950</t>
  </si>
  <si>
    <t>OSTATNÍ POŽADAVKY - POVODŇOVÝ A HAVARIJNÍ PLÁN</t>
  </si>
  <si>
    <t>aktualizace povodňového a havarijního plánu (včetně odsouhlasení)</t>
  </si>
  <si>
    <t>17</t>
  </si>
  <si>
    <t>02953</t>
  </si>
  <si>
    <t>OSTATNÍ POŽADAVKY - HLAVNÍ MOSTNÍ PROHLÍDKA</t>
  </si>
  <si>
    <t>Zajištění 1. hlavní prohlídky, v počtu 4 vytištěných paré + 1xCD, vč zápisu do BMS</t>
  </si>
  <si>
    <t>Položka zahrnuje :  
- úkony dle ČSN 73 6221  
- provedení hlavní mostní prohlídky oprávněnou fyzickou nebo právnickou osobou  
- vyhotovení záznamu (protokolu), který jednoznačně definuje stav mostu  
Položka nezahrnuje:  
- x</t>
  </si>
  <si>
    <t>18</t>
  </si>
  <si>
    <t>02960</t>
  </si>
  <si>
    <t>OSTATNÍ POŽADAVKY - ODBORNÝ DOZOR</t>
  </si>
  <si>
    <t>veškerá opatření pro zajištění BOZP v průběhu výstavby v rozsahu požadavků Plánu BOZP</t>
  </si>
  <si>
    <t>19</t>
  </si>
  <si>
    <t>02971</t>
  </si>
  <si>
    <t>OSTAT POŽADAVKY - GEOTECHNICKÝ MONITORING NA POVRCHU</t>
  </si>
  <si>
    <t>zajištění geotechnika - přetřídění zemin z výkopů (posouzení pro zpětné použití); zahrnuje veškeré náklady spojené s objednatelem požadovanými pracemi</t>
  </si>
  <si>
    <t>20</t>
  </si>
  <si>
    <t>02990</t>
  </si>
  <si>
    <t>OSTATNÍ POŽADAVKY - INFORMAČNÍ TABULE</t>
  </si>
  <si>
    <t>billboard, včetně odstranění, rozměr 2,50x1,75m dle metodiky kraje Vysočina (https://www.kr-vysocina.cz/assets/File.ashx?id_org=450008&amp;id_dokumenty=4117406)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</si>
  <si>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  
Položka nezahrnuje:  
- x</t>
  </si>
  <si>
    <t>151</t>
  </si>
  <si>
    <t>DIO</t>
  </si>
  <si>
    <t>Všeobecné konstrukce a práce</t>
  </si>
  <si>
    <t>02742</t>
  </si>
  <si>
    <t>PROVIZORNÍ LÁVKY</t>
  </si>
  <si>
    <t>zřízení (vč. dopravy, pronájmu na celou dobu výstavby, montáže a demontáže a odstranění) typové modulové lávky pro pěší dle TP254 - dl.30,0 m, volné š. min.2,0 m, volná výška min. 2,5 m, oboustranné zábradlí se spodní zarážkou a pletivem, výška zábradlí min. 1,30 m, vč. opěr ze sil. panelů (35,1 t), vč. podsypu ŠD (5,6 m3), vč. výkopu, odvozu na meziskládku 3 km a zpětného zásypu (6,9 m3), vč. odhumusování, odvozu na meziskládku 3 km a zpětného ohumusování (3,7 m3); včetně 1. HMP a zápisu do stavebního deníku, včetně ramp z řeziva (tesařské konstrukce v celkové délce 15,0 m (odhumusování 45,0 m2 včetně odvozu na meziskládku 3 km, ochranná geotextilie 60,0 m2, objem řeziva 3,0 m3)); včetně vyznačení a ohrazení úseku po stávajícím zpevnění (vč. případných přesunů v průběhu stavby); včetně následného odstranění veškerých konstrukcí přechodné komunikace pro pěší, vč. likvidace v režii zhotovitele; včetně zpětného ohumusování (vč. dovozu z meziskládky), vč. uvedení pozemků do původního stavu a protokolární předání vlastníkům pozemků (v ploše 165 m2)</t>
  </si>
  <si>
    <t>03710</t>
  </si>
  <si>
    <t>POMOC PRÁCE ZAJIŠŤ NEBO ZŘÍZ OBJÍŽĎKY A PŘÍSTUP CESTY</t>
  </si>
  <si>
    <t>Přechodné DZ po dobu výstavby, dodávka, montáž, demontáž, pronájem vč. pravidelné údržby po dobu od převedení dopravy na objízdné trasy do doby předčasného užívání na plnou uzavírku a v době předčasného užívání a částečné uzavírky, dle návrhu DZ, včetně SSZ (3 návěstidla)</t>
  </si>
  <si>
    <t>Položka zahrnuje:  
- objednatelem povolené náklady na požadovaná zařízení zhotovitele  
Položka nezahrnuje:  
- x</t>
  </si>
  <si>
    <t>03720</t>
  </si>
  <si>
    <t>POMOC PRÁCE ZAJIŠŤ NEBO ZŘÍZ REGULACI A OCHRANU DOPRAVY</t>
  </si>
  <si>
    <t>Veškeré práce a činnosti spojené se zajištěním povolení a úhrada poplatků vzniklých na základě HMG zhotovitele v souladu s POV</t>
  </si>
  <si>
    <t>201</t>
  </si>
  <si>
    <t>Most</t>
  </si>
  <si>
    <t>014102</t>
  </si>
  <si>
    <t>POPLATKY ZA SKLÁDKU</t>
  </si>
  <si>
    <t>T</t>
  </si>
  <si>
    <t>mostní izolace</t>
  </si>
  <si>
    <t>97817: 2,2*179,958*0,01=3,959 [A]</t>
  </si>
  <si>
    <t>Položka zahrnuje:  
- veškeré poplatky provozovateli skládky související s uložením odpadu na skládce.  
Položka nezahrnuje:  
- x</t>
  </si>
  <si>
    <t>015111</t>
  </si>
  <si>
    <t>POPLATKY ZA LIKVIDACI ODPADŮ NEKONTAMINOVANÝCH - 17 05 04  VYTĚŽENÉ ZEMINY A HORNINY -  I. TŘÍDA TĚŽITELNOSTI</t>
  </si>
  <si>
    <t>zemina</t>
  </si>
  <si>
    <t>materiál dle položek: 
131737 A: 41,293 m3 
131737 B: 3,140 m3 
122737 A: 4,884 m3 
122737 B: 19,768 m3 
Celkem: 1,9*(41,293+3,140+4,884+19,768)=131,262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</si>
  <si>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</si>
  <si>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zemina z aktivní zóny - ČERPÁNÍ PODMÍNĚNO SOUHLASEM INVESTORA</t>
  </si>
  <si>
    <t>materiál dle položek: 
122737 C: 28,153 m3 
1,9*(98,327)=186,821 [A]</t>
  </si>
  <si>
    <t>015140</t>
  </si>
  <si>
    <t>POPLATKY ZA LIKVIDACI ODPADŮ NEKONTAMINOVANÝCH - 17 01 01  BETON Z DEMOLIC OBJEKTŮ, ZÁKLADŮ TV</t>
  </si>
  <si>
    <t>kámen, beton a železobeton</t>
  </si>
  <si>
    <t>materiál dle položek: 
113187: 0,402 
11352A A: 3,5*0,10*0,25=0,088 
11352A B: 4,9*0,15*0,25=0,184 
11353A: 60,981*0,25*0,15=2,287 
966157: 8,094 
966167A: 15,777 
966167B: 0,292 
Celkem: 2,5*(2,287+8,094)+2,6*(0,402+0,088+0,184+15,777+0,292)=69,484 [A]</t>
  </si>
  <si>
    <t>015330</t>
  </si>
  <si>
    <t>POPLATKY ZA LIKVIDACI ODPADŮ NEKONTAMINOVANÝCH - 17 05 04  KAMENNÁ SUŤ</t>
  </si>
  <si>
    <t>podkladní vozovkové vrstvy nestmelené</t>
  </si>
  <si>
    <t>materiál dle položek: 
113327 A: 6,250 m3 
113327 B: 50,081 m3 
Celkem: 2,0*(6,250+50,081)=112,662 [A]</t>
  </si>
  <si>
    <t>02991</t>
  </si>
  <si>
    <t>vývěska s informacemi o mostu + tabule "evropsky významná lokalita" - demontáž, uložení na mezideponii a zpětná montáž (včetně případné úpravy stojek, výkopu, betonu apod.)</t>
  </si>
  <si>
    <t>tabulka s hodnotou povodně (opěra 2) - demontáž, uložení na mezideponii a zpětná montáž</t>
  </si>
  <si>
    <t>Zemní práce</t>
  </si>
  <si>
    <t>113183</t>
  </si>
  <si>
    <t>ODSTRANĚNÍ KRYTU ZPEVNĚNÝCH PLOCH Z DLAŽDIC, ODVOZ DO 3KM</t>
  </si>
  <si>
    <t>M3</t>
  </si>
  <si>
    <t>rozebrání stávající betonové dlažby chodníku, očištění, odvoz a uložení na mezideponii, předpoklad 80% kubatury</t>
  </si>
  <si>
    <t>0,80*0,08*25,10=1,606 [A]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</si>
  <si>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</si>
  <si>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113187</t>
  </si>
  <si>
    <t>ODSTRANĚNÍ KRYTU ZPEVNĚNÝCH PLOCH Z DLAŽDIC, ODVOZ DO 16KM</t>
  </si>
  <si>
    <t>rozebrání stávající betonové dlažby chodníku, očištění a přetřídění, nevyužitelný materiál, uložení na skládku (15 km), předpoklad 20% kubatury</t>
  </si>
  <si>
    <t>0,20*0,08*25,10=0,402 [A]</t>
  </si>
  <si>
    <t>113323</t>
  </si>
  <si>
    <t>ODSTRANĚNÍ PODKLADŮ ZPEVNĚNÝCH PLOCH Z KAMENIVA NESTMEL, ODVOZ DO 3KM</t>
  </si>
  <si>
    <t>podkladní vozovkové vrstvy v tl. 400 mm, cca 65% bude uloženo na mezideponii pro další použití, množství, vhodnost, podmínečná vhodnost a případná úprava pro další použití posouzena geotechnikem viz. SO 000 pol. 02971; ČERPÁNO SE SOUHLASEM INVESTORA</t>
  </si>
  <si>
    <t>73,746+10,000=83,746 [A]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</si>
  <si>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</si>
  <si>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113327</t>
  </si>
  <si>
    <t>ODSTRANĚNÍ PODKLADŮ ZPEVNĚNÝCH PLOCH Z KAMENIVA NESTMEL, ODVOZ DO 16KM</t>
  </si>
  <si>
    <t>podkladní vozovkové vrstvy v tl. 250 mm, včetně odvozu a uložení na skládku (15 km)</t>
  </si>
  <si>
    <t>25,100*0,250=6,275 [A]</t>
  </si>
  <si>
    <t>podkladní chodníkové vrstvy v tl. 400 mm, cca 35% celkového množství dále nevyužitelné, včetně odvozu a uložení na skládku (15 km); množství a nevhodnost pro následné použití do zásypu posouzena geotechnikem viz. SO 000 pol. 02971; ČERPÁNO SE SOUHLASEM INVESTORA</t>
  </si>
  <si>
    <t>334,568*0,400-83,746=50,081 [A]</t>
  </si>
  <si>
    <t>113523</t>
  </si>
  <si>
    <t>ODSTRANĚNÍ CHODNÍKOVÝCH A SILNIČNÍCH OBRUBNÍKŮ BETONOVÝCH, ODVOZ DO 3KM</t>
  </si>
  <si>
    <t>M</t>
  </si>
  <si>
    <t>odstranění stávajících chodníkových obrubníků, včetně očištění a přetřídění, odvoz a uložení na meziskládku pro další použití, předpoklad 80% kubatury</t>
  </si>
  <si>
    <t>odstranění stávajících silničních obrubníků, včetně očištění a přetřídění, odvoz a uložení na meziskládku pro další použití, předpoklad 80% kubatury</t>
  </si>
  <si>
    <t>11352A</t>
  </si>
  <si>
    <t>ODSTRANĚNÍ CHODNÍKOVÝCH A SILNIČNÍCH OBRUBNÍKŮ BETONOVÝCH - BEZ DOPRAVY</t>
  </si>
  <si>
    <t>odstranění stávajících chodníkových obrubníků, včetně očištění a přetřídění, uložení na skládku, předpoklad 20% kubatury</t>
  </si>
  <si>
    <t>Položka zahrnuje:  
- veškerou manipulaci s vybouranou sutí a s vybouranými hmotami, kromě vodorovné dopravy, vč. uložení na skládku.   
Položka nezahrnuje:  
- vodorovnou dopravu  
- 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</si>
  <si>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stávajících silničních obrubníků, včetně očištění a přetřídění, uložení na skládku, předpoklad 20% kubatury</t>
  </si>
  <si>
    <t>11352B</t>
  </si>
  <si>
    <t>ODSTRANĚNÍ CHODNÍKOVÝCH A SILNIČNÍCH OBRUBNÍKŮ BETONOVÝCH - DOPRAVA</t>
  </si>
  <si>
    <t>TKM</t>
  </si>
  <si>
    <t>odstranění stávajících chodníkových obrubníků, včetně očištění a přetřídění, odvoz na skládku (15 km), předpoklad 20% kubatury</t>
  </si>
  <si>
    <t>3,50*0,10*0,25*2,6=0,228 [A]</t>
  </si>
  <si>
    <t>Položka zahrnuje:  
- samostatnou dopravu suti a vybouraných hmot.  
Položka nezahrnuje:  
- x  
Způsob měření:  
- množství se určí jako součin hmotnosti [t] a požadované vzdálenosti [km].</t>
  </si>
  <si>
    <t>odstranění stávajících silničních obrubníků, včetně očištění a přetřídění, odvoz na skládku (15 km), předpoklad 20% kubatury</t>
  </si>
  <si>
    <t>4,90*0,15*0,25*2,6=0,478 [A]</t>
  </si>
  <si>
    <t>11353A</t>
  </si>
  <si>
    <t>ODSTRANĚNÍ CHODNÍKOVÝCH KAMENNÝCH OBRUBNÍKŮ - BEZ DOPRAVY</t>
  </si>
  <si>
    <t>odstranění stávajících kamenných obrub na mostě, včetně uložení na skládku</t>
  </si>
  <si>
    <t>27,662+33,319=60,981 [A]</t>
  </si>
  <si>
    <t>11353B</t>
  </si>
  <si>
    <t>ODSTRANĚNÍ CHODNÍKOVÝCH KAMENNÝCH OBRUBNÍKŮ - DOPRAVA</t>
  </si>
  <si>
    <t>odvoz na skládku 15 km</t>
  </si>
  <si>
    <t>60,981*0,25*0,15*2,50*15=85,755 [A]</t>
  </si>
  <si>
    <t>21</t>
  </si>
  <si>
    <t>113723</t>
  </si>
  <si>
    <t>FRÉZOVÁNÍ ZPEVNĚNÝCH PLOCH ASFALTOVÝCH, ODVOZ DO 3KM</t>
  </si>
  <si>
    <t>frézování stávající obrusné asfaltové vrstvy, na mostě v tl. 75 mm, mimo most v tl. 150 mm, odvoz na meziskládku do 3 km k dalšímu použití v rámci stavby; předpoklad 100% objemu</t>
  </si>
  <si>
    <t>101,176*0,075+288,683*0,150=50,891 [A]</t>
  </si>
  <si>
    <t>22</t>
  </si>
  <si>
    <t>121103</t>
  </si>
  <si>
    <t>SEJMUTÍ ORNICE NEBO LESNÍ PŮDY S ODVOZEM DO 3KM</t>
  </si>
  <si>
    <t>tl. 150 mm, dotčené zelené plochy, vč. odvozu a uložení na mezideponii</t>
  </si>
  <si>
    <t>234,676*0,150=35,201 [A]</t>
  </si>
  <si>
    <t>Položka zahrnuje:  
- sejmutí ornice bez ohledu na tloušťku vrstvy  
-  její vodorovnou dopravu  
Položka nezahrnuje:  
- uložení na trvalou skládku</t>
  </si>
  <si>
    <t>23</t>
  </si>
  <si>
    <t>122737</t>
  </si>
  <si>
    <t>ODKOPÁVKY A PROKOPÁVKY OBECNÉ TŘ. I, ODVOZ DO 16KM</t>
  </si>
  <si>
    <t>odkop stávajících krajnic a odkop pro vozovku mimo stávající zpevnění, odvoz a uložení na skládku (15 km)</t>
  </si>
  <si>
    <t>32,560*0,150=4,884 [A]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</si>
  <si>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 uložení zeminy (na skládku, do násypu) ani poplatky za skládku, vykazují se v položce č.0141**</t>
  </si>
  <si>
    <t>24</t>
  </si>
  <si>
    <t>odkop pro opevnění svahů a ploch pod mostem</t>
  </si>
  <si>
    <t>65,893*0,300=19,768 [A]</t>
  </si>
  <si>
    <t>25</t>
  </si>
  <si>
    <t>tl. 300 mm, pro sanaci aktivní zóny zemní pláně, vč. uložení na skládku - ČERPÁNÍ PODMÍNĚNO SOUHLASEM INVESTORA</t>
  </si>
  <si>
    <t>327,758*0,300=98,327 [A]</t>
  </si>
  <si>
    <t>26</t>
  </si>
  <si>
    <t>125733</t>
  </si>
  <si>
    <t>VYKOPÁVKY ZE ZEMNÍKŮ A SKLÁDEK TŘ. I, ODVOZ DO 3KM</t>
  </si>
  <si>
    <t>natěžení a dovoz materiálu z meziskládky</t>
  </si>
  <si>
    <t>pro položky: 
113323: 83,746 
113723: 50,891 
121103: 35,201 
131733: 22,765 
83,746+50,891+35,201+22,765=192,603 [A]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</si>
  <si>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pažení záporového 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</si>
  <si>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27</t>
  </si>
  <si>
    <t>131733</t>
  </si>
  <si>
    <t>HLOUBENÍ JAM ZAPAŽ I NEPAŽ TŘ. I, ODVOZ DO 3KM</t>
  </si>
  <si>
    <t>výkopová jáma v přechodových oblastech, cca 40% bude uloženo na mezideponii pro další použití, množství, vhodnost, podmínečná vhodnost a případná úprava pro další použití posouzena geotechnikem viz. SO 000 pol. 02971; ČERPÁNO SE SOUHLASEM INVESTORA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</si>
  <si>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</si>
  <si>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28</t>
  </si>
  <si>
    <t>131737</t>
  </si>
  <si>
    <t>HLOUBENÍ JAM ZAPAŽ I NEPAŽ TŘ. I, ODVOZ DO 16KM</t>
  </si>
  <si>
    <t>výkopová jáma v přechodových oblastech, cca 60% celkového množství dále nevyužitelné, odvoz a uložení na skládku (15 km)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</si>
  <si>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uložení zeminy (na skládku, do násypu) ani poplatky za skládku, vykazují se v položce č.0141**</t>
  </si>
  <si>
    <t>29</t>
  </si>
  <si>
    <t>výkopy pro vsakovací jímky, odvoz a uložení na skládku (15 km)</t>
  </si>
  <si>
    <t>0,785*4=3,140 [A]</t>
  </si>
  <si>
    <t>30</t>
  </si>
  <si>
    <t>17110</t>
  </si>
  <si>
    <t>ULOŽENÍ SYPANINY DO NÁSYPŮ SE ZHUTNĚNÍM</t>
  </si>
  <si>
    <t>dosypání násypu komunikace, včetně dovozu z meziskládky 3 km (předpoklad 90% celkového množství), kombinace asfaltového recyklátu a výkopů z přechodových oblastí a podkladních nestmelených vrstev vozovky</t>
  </si>
  <si>
    <t>19,333+10,000+22,765=52,098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</si>
  <si>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</si>
  <si>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31</t>
  </si>
  <si>
    <t>17120</t>
  </si>
  <si>
    <t>ULOŽENÍ SYPANINY DO NÁSYPŮ A NA SKLÁDKY BEZ ZHUTNĚNÍ</t>
  </si>
  <si>
    <t>uložení zeminy z odhumusování a výkopů na mezideponii pro zpětné použití</t>
  </si>
  <si>
    <t>83,746+50,891+35,201+22,765=192,603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</si>
  <si>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</si>
  <si>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32</t>
  </si>
  <si>
    <t>17180</t>
  </si>
  <si>
    <t>ULOŽENÍ SYPANINY DO NÁSYPŮ Z NAKUPOVANÝCH MATERIÁLŮ</t>
  </si>
  <si>
    <t>dosypání svahů komunikace, zemina vhodná pro stavbu zemního tělesa dle ČSN 73 6133, hutněná na  Id&gt;0,9, po vrstvách max. tl. 0,30 m, vč. dopravy (10% celkového množství, ČERPÁNO SE SOUHLASEM INVESTORA)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</si>
  <si>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</si>
  <si>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33</t>
  </si>
  <si>
    <t>17380</t>
  </si>
  <si>
    <t>ZEMNÍ KRAJNICE A DOSYPÁVKY Z NAKUPOVANÝCH MATERIÁLŮ</t>
  </si>
  <si>
    <t>vytvoření hutněných zemních krajnic, vč. nákupu s dovozem</t>
  </si>
  <si>
    <t>66,013*0,15=9,902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</si>
  <si>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</si>
  <si>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34</t>
  </si>
  <si>
    <t>17411</t>
  </si>
  <si>
    <t>ZÁSYP JAM A RÝH ZEMINOU SE ZHUTNĚNÍM</t>
  </si>
  <si>
    <t>přechodová oblast za opěrami, materiál vhodný do přechodových oblastí dle ČSN 73 6244, hutněný na  Id&gt;0.9, zpětný zásyp materiálem z frézování z mezideponie, vč. dopravy (předpoklad 100% celkového množství)</t>
  </si>
  <si>
    <t>23,775+15,370=39,145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</si>
  <si>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</si>
  <si>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35</t>
  </si>
  <si>
    <t>přechodová oblast za opěrami, materiál vhodný do přechodových oblastí dle ČSN 73 6244, hutněný na  Id&gt;0.9, nakupovaný materiál - ČERPÁNO SE SOUHLASEM INVESTORA</t>
  </si>
  <si>
    <t>36</t>
  </si>
  <si>
    <t>17581</t>
  </si>
  <si>
    <t>OBSYP POTRUBÍ A OBJEKTŮ Z NAKUPOVANÝCH MATERIÁLŮ</t>
  </si>
  <si>
    <t>ochranný obsyp s drenážní funkcí, ŠD A (0-32), dle ČSN EN 13285, vč. pořízení, dovozu</t>
  </si>
  <si>
    <t>0,496*5,000=2,480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</si>
  <si>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   
Způsob měření:  
- zemina vytlačená potrubím o DN 180mm se od kubatury obsypů neodečítá</t>
  </si>
  <si>
    <t>37</t>
  </si>
  <si>
    <t>18110</t>
  </si>
  <si>
    <t>ÚPRAVA PLÁNĚ SE ZHUTNĚNÍM V HORNINĚ TŘ. I</t>
  </si>
  <si>
    <t>M2</t>
  </si>
  <si>
    <t>zemní pláň pod vozovkou</t>
  </si>
  <si>
    <t>114,045+213,713=327,758 [A]</t>
  </si>
  <si>
    <t>položka zahrnuje úpravu pláně včetně vyrovnání výškových rozdílů. Míru zhutnění určuje projekt.</t>
  </si>
  <si>
    <t>38</t>
  </si>
  <si>
    <t>18130</t>
  </si>
  <si>
    <t>ÚPRAVA PLÁNĚ BEZ ZHUTNĚNÍ</t>
  </si>
  <si>
    <t>svahování svahu násypu a pod odlážděním svahů</t>
  </si>
  <si>
    <t>140,778+34,776=175,554 [A]</t>
  </si>
  <si>
    <t>položka zahrnuje úpravu pláně včetně vyrovnání výškových rozdílů</t>
  </si>
  <si>
    <t>39</t>
  </si>
  <si>
    <t>18224</t>
  </si>
  <si>
    <t>ROZPROSTŘENÍ ORNICE VE SVAHU V TL DO 0,25M</t>
  </si>
  <si>
    <t>rozprostření humózní vrstvy v tl. 150 mm, vč. dovozu z meziskládky z 3 km</t>
  </si>
  <si>
    <t>121,308+73,141+40,227=234,676 [A]</t>
  </si>
  <si>
    <t>Položka zahrnuje:  
- nutné přemístění ornice z dočasných skládek vzdálených do 50m  
- rozprostření ornice v předepsané tloušťce ve svahu přes 1:5  
Položka nezahrnuje:  
- x</t>
  </si>
  <si>
    <t>40</t>
  </si>
  <si>
    <t>18241</t>
  </si>
  <si>
    <t>ZALOŽENÍ TRÁVNÍKU RUČNÍM VÝSEVEM</t>
  </si>
  <si>
    <t>Položka zahrnuje:  
- dodání předepsané travní směsi, její výsev na ornici, zalévání, první pokosení, to vše bez ohledu na sklon terénu  
Položka nezahrnuje:  
- x</t>
  </si>
  <si>
    <t>Základy</t>
  </si>
  <si>
    <t>41</t>
  </si>
  <si>
    <t>21264</t>
  </si>
  <si>
    <t>TRATIVODY KOMPLET Z TRUB Z PLAST HMOT DN DO 200MM</t>
  </si>
  <si>
    <t>za rubem opěr, DN160, vč. spádovaného podkladu (podkladní beton 3,3 m3), obetonování mezerovitým betonem (1,8 m3), včetně vyústění do odvodňovacích žlabů</t>
  </si>
  <si>
    <t>2*9,20=18,400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</si>
  <si>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</si>
  <si>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42</t>
  </si>
  <si>
    <t>21341</t>
  </si>
  <si>
    <t>DRENÁŽNÍ VRSTVY Z PLASTBETONU (PLASTMALTY)</t>
  </si>
  <si>
    <t>odvodnění izolace, pásek na NK z polymerního betonu, žebro nad trubičkami odvodnění izolace</t>
  </si>
  <si>
    <t>0,445+0,077=0,522 [A]</t>
  </si>
  <si>
    <t>Položka zahrnuje:  
- dodávku předepsaného materiálu pro drenážní vrstvu, včetně mimostaveništní a vnitrostaveništní dopravy  
- provedení drenážní vrstvy předepsaných rozměrů a předepsaného tvaru</t>
  </si>
  <si>
    <t>43</t>
  </si>
  <si>
    <t>21450</t>
  </si>
  <si>
    <t>SANAČNÍ VRSTVY Z KAMENIVA</t>
  </si>
  <si>
    <t>výplň vsakovacích jímek, kamenivo 32/63</t>
  </si>
  <si>
    <t>Položka zahrnuje  
- dodávku předepsaného kameniva  
- mimostaveništní a vnitrostaveništní dopravu a jeho uložení  
- není-li v zadávací dokumentaci uvedeno jinak, jedná se o nakupovaný materiál  
Položka nezahrnuje:  
- x</t>
  </si>
  <si>
    <t>44</t>
  </si>
  <si>
    <t>sanace zemní pláně (aktivní zóny) v případě zastižení neúnosného podloží: výměna za vrstvu hutněného kameniva potřebné frakce (předpoklad 0/63, 98,327 m3), - ČERPÁNÍ PODMÍNĚNO SOUHLASEM INVESTORA</t>
  </si>
  <si>
    <t>45</t>
  </si>
  <si>
    <t>285392</t>
  </si>
  <si>
    <t>DODATEČNÉ KOTVENÍ VLEPENÍM BETONÁŘSKÉ VÝZTUŽE D DO 16MM DO VRTŮ</t>
  </si>
  <si>
    <t>kotvení výztuže závěrných zídek - vlepení výztuže prům. 16 mm do vrtů prům. 20 mm, hloubka vrtu min. 300 mm, včetně tmelu - ČERPÁNO SE SOUHLASEM INVESTORA</t>
  </si>
  <si>
    <t>2*2*40=160,000 [A]</t>
  </si>
  <si>
    <t>Položka zahrnuje:  
- dodání výztuže předepsaného profilu a předepsané délky (do 600mm)  
- provedení vrtu předepsaného profilu a předepsané délky (do 300mm)  
- vsunutí výztuže do vyvrtaného profilu a její zalepení předepsaným pojivem  
- případně nutné lešení  
Položka nezahrnuje:  
- x</t>
  </si>
  <si>
    <t>46</t>
  </si>
  <si>
    <t>kotvení betonářské spádové desky - vlepení výztuže prům. 14 mm do vrtů prům. 20 mm, hloubka vrtu min. 150 mm, včetně tmelu</t>
  </si>
  <si>
    <t>5*52=260,000 [A]</t>
  </si>
  <si>
    <t>47</t>
  </si>
  <si>
    <t>kotvení výztuže ploch sanovaných stříkaným betonem - vlepení výztuže prům. 12 mm do vrtů prům. 15 mm, hloubka vrtu min. 100 mm, včetně tmelu - ČERPÁNO SE SOUHLASEM INVESTORA</t>
  </si>
  <si>
    <t>6,25*10,080=63,000 [A]</t>
  </si>
  <si>
    <t>48</t>
  </si>
  <si>
    <t>289325</t>
  </si>
  <si>
    <t>STŘÍKANÝ ŽELEZOBETON DO C30/37</t>
  </si>
  <si>
    <t>C 30/37 XF2, sanace opěr a křídel stříkaným betonem v tl. 100 mm, vč. uhlazení povrchu, předpoklad 10% povrchu</t>
  </si>
  <si>
    <t>0,10*10,080=1,008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</si>
  <si>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Položka nezahrnuje:  
- dodání a osazení výztuže</t>
  </si>
  <si>
    <t>49</t>
  </si>
  <si>
    <t>289366</t>
  </si>
  <si>
    <t>VÝZTUŽ STŘÍKANÉHO BETONU Z KARI SITÍ</t>
  </si>
  <si>
    <t>výztuž sanace líce rubu opěr a křídel, KARI sítě 6/6-150/150 (18,2kg/ks), vč. uchycení na samorozpěrné kotvy; 10 kg/m2</t>
  </si>
  <si>
    <t>0,001*10*10,080=0,101 [A]</t>
  </si>
  <si>
    <t>Položka zahrnuje:  
-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 (provedení vrtu, dodání a vsunutí kotvičky, její zalepení předepsaným pojivem),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  
Položka nezahrnuje:  
- x</t>
  </si>
  <si>
    <t>50</t>
  </si>
  <si>
    <t>289971</t>
  </si>
  <si>
    <t>OPLÁŠTĚNÍ (ZPEVNĚNÍ) Z GEOTEXTILIE</t>
  </si>
  <si>
    <t>geotextilie - ochrana travního prostu pod mostem</t>
  </si>
  <si>
    <t>9,200*25,000=230,000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</si>
  <si>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Položka nezahrnuje:  
- x   
Způsob měření:  
- přesahy se nezapočítávají do výměry</t>
  </si>
  <si>
    <t>51</t>
  </si>
  <si>
    <t>28997F</t>
  </si>
  <si>
    <t>OPLÁŠTĚNÍ (ZPEVNĚNÍ) Z GEOTEXTILIE DO 600G/M2</t>
  </si>
  <si>
    <t>oboustranná ochrana těsnící PE fólie (viz položka 28999), geotextilie hm. min. 600 g/m2</t>
  </si>
  <si>
    <t>2*28,710=57,420 [A]</t>
  </si>
  <si>
    <t>52</t>
  </si>
  <si>
    <t>28999</t>
  </si>
  <si>
    <t>OPLÁŠTĚNÍ (ZPEVNĚNÍ) Z FÓLIE</t>
  </si>
  <si>
    <t>PE těsnící fólie (těsnící geomembrána tl.min 1mm) s pevností min. 20 kN/m a s protažením min. 20% (v obou směrech)</t>
  </si>
  <si>
    <t>5,742*5,000=28,710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</si>
  <si>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  
Položka nezahrnuje:  
- x   
Způsob měření:  
- přesahy se nezapočítávají do výměry</t>
  </si>
  <si>
    <t>Svislé konstrukce</t>
  </si>
  <si>
    <t>53</t>
  </si>
  <si>
    <t>311325</t>
  </si>
  <si>
    <t>ZDI A STĚNY PODP A VOL ZE ŽELEZOBET DO C30/37</t>
  </si>
  <si>
    <t>opěrná zídka pod chodníkem u opěry 1, beton C 30/37 XC4, XF2, XD2, vč. bednění a úpravy pracovních spar, včetně podkladního betonu (1,4 m3)</t>
  </si>
  <si>
    <t>0,938+1,660=2,598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</si>
  <si>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dodání a osazení výztuže</t>
  </si>
  <si>
    <t>54</t>
  </si>
  <si>
    <t>311365</t>
  </si>
  <si>
    <t>VÝZTUŽ ZDÍ A STĚN PODP A VOL Z OCELI 10505, B500B</t>
  </si>
  <si>
    <t>výztuž opěrné zídky, 150 kg/m3, vč. opatření PKO</t>
  </si>
  <si>
    <t>0,150*2,598=0,390 [A]</t>
  </si>
  <si>
    <t>Položka zahrnuje:  
-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  
Položka nezahrnuje:  
- x</t>
  </si>
  <si>
    <t>55</t>
  </si>
  <si>
    <t>31717</t>
  </si>
  <si>
    <t>KOVOVÉ KONSTRUKCE PRO KOTVENÍ ŘÍMSY</t>
  </si>
  <si>
    <t>KG</t>
  </si>
  <si>
    <t>kotvení říms do vývrtů na chemické kotvy</t>
  </si>
  <si>
    <t>6,50*(18+18)=234,000 [A]</t>
  </si>
  <si>
    <t>Položka zahrnuje:  
- dodávku (výrobu) kotevního prvku předepsaného tvaru  
- jeho osazení do předepsané polohy včetně nezbytných prací (vrty, zálivky apod.)  
Položka nezahrnuje:  
- x</t>
  </si>
  <si>
    <t>56</t>
  </si>
  <si>
    <t>317325</t>
  </si>
  <si>
    <t>ŘÍMSY ZE ŽELEZOBETONU DO C30/37 (B37)</t>
  </si>
  <si>
    <t>C 30/37 XC4, XF4, XD3, vč. bednění, kanelace, úpravy prac. spar</t>
  </si>
  <si>
    <t>10,406+0,369=10,775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</si>
  <si>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</si>
  <si>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57</t>
  </si>
  <si>
    <t>317365</t>
  </si>
  <si>
    <t>VÝZTUŽ ŘÍMS Z OCELI B500B/R (10505)</t>
  </si>
  <si>
    <t>200 kg/m3, vč. opatření PKO a kotvení říms na křídlech</t>
  </si>
  <si>
    <t>10,775*0,200=2,155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</si>
  <si>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</si>
  <si>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58</t>
  </si>
  <si>
    <t>333213</t>
  </si>
  <si>
    <t>OBKLAD MOST OPĚR A KŘÍDEL Z LOM KAMENE</t>
  </si>
  <si>
    <t>sanace kamenného obkladu líců opěr, dočištění po otryskání, doplnění případného materiálu, vyspárování cementovou maltou, předpoklad 10% objemu obkladu -  ČERPÁNO SE SOUHLASEM INVESTORA</t>
  </si>
  <si>
    <t>0,10*2,00*6,661=1,332 [A]</t>
  </si>
  <si>
    <t>Položka zahrnuje:  
- dodávku a osazení lomového kamene, jeho výběr a případnou úpravu,   
- případné kotvení se všemi souvisejícími materiály a pracemi, dodávku předepsané malty, spárování  
- včetně mimostaveništní a vnitrostaveništní dopravy (rovněž přesuny)  
Položka nezharnuje:  
- x</t>
  </si>
  <si>
    <t>59</t>
  </si>
  <si>
    <t>333325</t>
  </si>
  <si>
    <t>MOSTNÍ OPĚRY A KŘÍDLA ZE ŽELEZOVÉHO BETONU DO C30/37 (B37)</t>
  </si>
  <si>
    <t>nové závěrné zídky opěr, C 30/37 XC4, XF2, XD2, vč. bednění, úpravy pracovních spar</t>
  </si>
  <si>
    <t>2,909+2,791=5,700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</si>
  <si>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</si>
  <si>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60</t>
  </si>
  <si>
    <t>333365</t>
  </si>
  <si>
    <t>VÝZTUŽ MOSTNÍCH OPĚR A KŘÍDEL Z OCELI B500B/R (10505)</t>
  </si>
  <si>
    <t>výztuž dobetonávek závěrných zídek 220 kg/m3, vč. opatření PKO</t>
  </si>
  <si>
    <t>5,700*0,220=1,254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</si>
  <si>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74 - pol.č.74432).  
- povrchovou antikorozní úpravu výztuže,  
- separaci výztuže,  
- osazení měřících zařízení a úpravy pro ně,  
- osazení měřících skříní nebo míst pro měření bludných proudů.</t>
  </si>
  <si>
    <t>61</t>
  </si>
  <si>
    <t>334375</t>
  </si>
  <si>
    <t>VÝZTUŽ MOST PILÍŘŮ A STATIV Z PŘEDP TYČÍ</t>
  </si>
  <si>
    <t>rezervní položka: zesílení závěsů na základě posudku (pol. č. 02851 B v oddíle 000), předpínací výztuž prům. 32 mm, včetně vrtání prům. 50 mm (77 m), styčníkových plechů apod. (320 kg), injektáže tyčí (92 l) - ČERPÁNO SE SOUHLASEM INVESTORA</t>
  </si>
  <si>
    <t>0,001*77,000*6,66=0,513 [A]</t>
  </si>
  <si>
    <t>Položka zahrnuje:  
- dodání předpínací výztuže, kotev, spojek a dalšího potřebného materiálu v požadované kvalitě pro zavedení předpětí, včetně nutného prodloužení pro zakotvení,  
- uložení v požadovaném tvaru a prostoru, případně protažení výztuže kabelovými kanálky včetně zřízení kabelových podpor v dostatečném množství, upevnění výztuže s požadovaným zajištěním polohy a krytí betonem,  
- osazení kotev, spojek a dalšího potřebného materiálu,  
- předepnutí výztuže vč. veškerého nutného předpínacího zařízení, i po etapách dle požadovaného postupu a její ukotvení, vyhotovení všech požadovaných dokladů a protokolů a provedení všech požadovaných kontrol,  
- zřízení kabelových kanálků, případně kabelových trub, vč. odvzdušňovacích a injektážních trubiček, čištění, utěsnění a injektáž kanálků nebo trub včetně dodání injektážní hmoty dle projektu a obetonování kotev,  
- ochrana výztuže do doby jejího zabetonování, nebo zainjektování,  
- vodivé propojení výztuže, která je součástí ochrany konstrukce proti vlivům bludných proudů, vyvedení do měřících skříní nebo míst., osazení měřících skříní nebo míst pro měření bludných proudů  
- povrchovou antikorozní úpravu výztuže,  
- separaci výztuže  
Položka nezahrnuje:  
- x</t>
  </si>
  <si>
    <t>Vodorovné konstrukce</t>
  </si>
  <si>
    <t>62</t>
  </si>
  <si>
    <t>421374</t>
  </si>
  <si>
    <t>VÝZTUŽ MOST NOSNÉ DESK KONSTR PŘEDP Z LAN PRO VNĚJŠÍ PŘEDPJ</t>
  </si>
  <si>
    <t>volné předpínací kabely typu "monostrand", včetně kotevních hlavic (8 ks obdélníkových, 12 ks kruhových), krytek, apod., včetně vrtání do betonu prům. 30 mm (délka 8,5 m)</t>
  </si>
  <si>
    <t>0,001*256,500*2,466=0,633 [A]</t>
  </si>
  <si>
    <t>63</t>
  </si>
  <si>
    <t>428400</t>
  </si>
  <si>
    <t>MOSTNÍ LOŽISKA Z OCELI (OCELOLITINY) - ÚDRŽBA</t>
  </si>
  <si>
    <t>očištění, promazání, obnova PKO stávajícíh ložisek na opěře 2 (ocelové plechy)</t>
  </si>
  <si>
    <t>Položka zahrnuje:   
- úpravu stávajících ložisek předepsanou v zadávací dokumentaci  
- lešení a podpěrné konstrukce  
- nastavení ložisek a odborná prohlídka  
- dočasné zpevnění nebo naopak dočasné uvolnění ložisek  
Položka nezahrnuje:  
- x</t>
  </si>
  <si>
    <t>64</t>
  </si>
  <si>
    <t>431212</t>
  </si>
  <si>
    <t>SCHODIŠŤ KONSTR Z LOM KAMENE NA MC</t>
  </si>
  <si>
    <t>schodiště z lomového kamene do betonu, vč. výztuže, bet. lože C25/30 XC2, XF2, vč. podkladního betonu, vč. podsypu ze ŠD, vč. kamenných obrubníků v celkové délce cca 30,5 m</t>
  </si>
  <si>
    <t>8,572*0,950=8,143 [A]</t>
  </si>
  <si>
    <t>Položka zahrnuje:  
- veškerý materiál, výrobky a polotovary  
- včetně mimostaveništní a vnitrostaveništní dopravy (rovněž přesuny)  
- včetně naložení a složení, případně s uložením.  
Položka nezahrnuje:  
- x</t>
  </si>
  <si>
    <t>65</t>
  </si>
  <si>
    <t>457325</t>
  </si>
  <si>
    <t>VYROVNÁVACÍ A SPÁDOVÝ ŽELEZOBETON C30/37</t>
  </si>
  <si>
    <t>nová spádová deska mostu, C 30/37 XC4, XF2, XD2, včetně bednění, prostupů apod. -  ČERPÁNO SE SOUHLASEM INVESTORA</t>
  </si>
  <si>
    <t>46,727*0,110=5,140 [A]</t>
  </si>
  <si>
    <t>66</t>
  </si>
  <si>
    <t>45734</t>
  </si>
  <si>
    <t>VYROVNÁVACÍ A SPÁD BETON ZVLÁŠTNÍ (PLASTBETON)</t>
  </si>
  <si>
    <t>nová spádová mostu z polymerního betonu, včetně bednění, prostupů apod. -  ČERPÁNO SE SOUHLASEM INVESTORA</t>
  </si>
  <si>
    <t>99,912*0,035=3,497 [A]</t>
  </si>
  <si>
    <t>Položka zahrnuje:  
- dodání zvláštního betonu (plastbetonu) předepsané kvality  
- jeho rozprostření v předepsané tloušťce a v předepsaném tvaru  
Položka nezahrnuje:  
- x</t>
  </si>
  <si>
    <t>67</t>
  </si>
  <si>
    <t>lože pro kamenné obrubníky na mostě</t>
  </si>
  <si>
    <t>0,007*61,000=0,427 [A]</t>
  </si>
  <si>
    <t>68</t>
  </si>
  <si>
    <t>457365</t>
  </si>
  <si>
    <t>VÝZTUŽ VYROV A SPÁD BETONU Z OCELI 10505, B500B</t>
  </si>
  <si>
    <t>spádová deska 200 kg/m3, vč. opatření PKO - ČERPÁNO SE SOUHLASEM INVESTORA</t>
  </si>
  <si>
    <t>5,140*0,200=1,028 [A]</t>
  </si>
  <si>
    <t>69</t>
  </si>
  <si>
    <t>45831</t>
  </si>
  <si>
    <t>VÝPLŇ ZA OPĚRAMI A ZDMI Z PROSTÉHO BETONU</t>
  </si>
  <si>
    <t>beton C 25/30 XF2, přechodový klín</t>
  </si>
  <si>
    <t>4,221*5,000=21,105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</si>
  <si>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x</t>
  </si>
  <si>
    <t>70</t>
  </si>
  <si>
    <t>465512</t>
  </si>
  <si>
    <t>DLAŽBY Z LOMOVÉHO KAMENE NA MC</t>
  </si>
  <si>
    <t>odláždění kolem křídel do betonového lože, celková tloušťka 300 mm, včetně podsypu štěrkodrtí (5,1 m3)</t>
  </si>
  <si>
    <t>51,361*0,300=15,408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</si>
  <si>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</si>
  <si>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</si>
  <si>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71</t>
  </si>
  <si>
    <t>56330</t>
  </si>
  <si>
    <t>VOZOVKOVÉ VRSTVY ZE ŠTĚRKODRTI</t>
  </si>
  <si>
    <t>dolní vrstva ŠD na celou plochu úpravy komunikace, tl. min. 200 mm; vyzískaný materiál, vč. dovozu z meziskládky, předpoklad 100% celkového množství ČERPÁNO SE SOUHLASEM INVESTORA</t>
  </si>
  <si>
    <t>327,758*0,225=73,746 [A]</t>
  </si>
  <si>
    <t>Položka zahrnuje:  
- dodání kameniva předepsané kvality a zrnitosti  
- rozprostření a zhutnění vrstvy v předepsané tloušťce  
- zřízení vrstvy bez rozlišení šířky, pokládání vrstvy po etapách  
Položka nezahrnuje:  
- postřiky, nátěry</t>
  </si>
  <si>
    <t>72</t>
  </si>
  <si>
    <t>56333</t>
  </si>
  <si>
    <t>VOZOVKOVÉ VRSTVY ZE ŠTĚRKODRTI TL. DO 150MM</t>
  </si>
  <si>
    <t>podkladní vrstva chodníku ŠDB tl. 150 mm</t>
  </si>
  <si>
    <t>73</t>
  </si>
  <si>
    <t>56334</t>
  </si>
  <si>
    <t>VOZOVKOVÉ VRSTVY ZE ŠTĚRKODRTI TL. DO 200MM</t>
  </si>
  <si>
    <t>horní vrstva ŠDA na celou plochu úpravy komunikace, tl. 200 mm; nakupovaný materiál</t>
  </si>
  <si>
    <t>200,353+104,010=304,363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</si>
  <si>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</si>
  <si>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74</t>
  </si>
  <si>
    <t>56930</t>
  </si>
  <si>
    <t>ZPEVNĚNÍ KRAJNIC ZE ŠTĚRKODRTI</t>
  </si>
  <si>
    <t>nové krajnice (tl. 15 cm),  ŠD 0-32, vč. dovozu, nakupovaný materiál</t>
  </si>
  <si>
    <t>0,15*(10,835+12,139+4,357)=4,100 [A]</t>
  </si>
  <si>
    <t>Položka zahrnuje:  
- dodání kameniva předepsané kvality a zrnitosti  
- očištění podkladu  
- uložení kameniva dle předepsaného technologického předpisu, zhutnění vrstvy v předepsané tloušťce  
- zřízení vrstvy bez rozlišení šířky, pokládání vrstvy po etapách,  
Položka nezahrnuje:  
- x</t>
  </si>
  <si>
    <t>75</t>
  </si>
  <si>
    <t>572121</t>
  </si>
  <si>
    <t>INFILTRAČNÍ POSTŘIK ASFALTOVÝ DO 1,0KG/M2</t>
  </si>
  <si>
    <t>na ŠDA, vč. podrcení drobným kamenivem; PI-A dle ČSN 73 6129, množství zbytkového pojiva 0,25 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</si>
  <si>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</si>
  <si>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76</t>
  </si>
  <si>
    <t>572211</t>
  </si>
  <si>
    <t>SPOJOVACÍ POSTŘIK Z ASFALTU DO 0,5KG/M2</t>
  </si>
  <si>
    <t>2 vrstvy, na ACL 16+, na ACP 16+; na MA; PS-A dle ČSN 73 6129, množství zbytkového pojiva 0,25 kg/m2</t>
  </si>
  <si>
    <t>91,919+184,132+94,297+187,334+112,769=670,451 [A]</t>
  </si>
  <si>
    <t>77</t>
  </si>
  <si>
    <t>572741</t>
  </si>
  <si>
    <t>ASFALTOVÝ NÁTĚR VOZOVKY</t>
  </si>
  <si>
    <t>vodonepropustný nátěr vozovky š. 500 mm podél obrubníků (asfaltová suspenze)</t>
  </si>
  <si>
    <t>67,700*0,50=33,850 [A]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</si>
  <si>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</si>
  <si>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78</t>
  </si>
  <si>
    <t>57472</t>
  </si>
  <si>
    <t>VOZOVKOVÉ VÝZTUŽNÉ VRSTVY Z TEXTILIE</t>
  </si>
  <si>
    <t>geomřížovina ve vozovce nad spárou NK x klín</t>
  </si>
  <si>
    <t>2*4*2,000=16,000 [A]</t>
  </si>
  <si>
    <t>Položka zahrnuje:  
- dodání textilie v požadované kvalitě a v množství včetně přesahů (přesahy započteny v jednotkové ceně)  
- očištění podkladu  
- pokládka textilie dle předepsaného technologického předpisu  
Položka nezahrnuje:  
- x</t>
  </si>
  <si>
    <t>79</t>
  </si>
  <si>
    <t>574A43</t>
  </si>
  <si>
    <t>ASFALTOVÝ BETON PRO OBRUSNÉ VRSTVY ACO 11 TL. 50MM</t>
  </si>
  <si>
    <t>asf. beton ACO 11+, tl. 50 mm, 50/70, v celém úseku, dle ČSN 73 6121 a ČSN EN 13108-1 ed.2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</si>
  <si>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</si>
  <si>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80</t>
  </si>
  <si>
    <t>574C56</t>
  </si>
  <si>
    <t>ASFALTOVÝ BETON PRO LOŽNÍ VRSTVY ACL 16+, 16S TL. 60MM</t>
  </si>
  <si>
    <t>mimo most, asf. beton ACL 16+, 50/70, tl. 60 mm, dle ČSN 73 6121 a ČSN EN 13108-1 ed.2</t>
  </si>
  <si>
    <t>91,919+184,132=276,051 [A]</t>
  </si>
  <si>
    <t>81</t>
  </si>
  <si>
    <t>574E46</t>
  </si>
  <si>
    <t>ASFALTOVÝ BETON PRO PODKLADNÍ VRSTVY ACP 16+, 16S TL. 50MM</t>
  </si>
  <si>
    <t>podkladní vrstva, asf. beton ACP 16+, 50/70, tl. 50 mm, dle ČSN 73 6121 a ČSN EN 13108-1 ed.2</t>
  </si>
  <si>
    <t>94,297+187,334=281,631 [A]</t>
  </si>
  <si>
    <t>82</t>
  </si>
  <si>
    <t>575C43</t>
  </si>
  <si>
    <t>LITÝ ASFALT MA IV (OCHRANA MOSTNÍ IZOLACE) 11 TL. 35MM</t>
  </si>
  <si>
    <t>litý asfalt na mostě s přesahem na přech. klíny, litý asfalt MA 11 IV tl. 35 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</si>
  <si>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</si>
  <si>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83</t>
  </si>
  <si>
    <t>58251</t>
  </si>
  <si>
    <t>DLÁŽDĚNÉ KRYTY Z BETONOVÝCH DLAŽDIC DO LOŽE Z KAMENIVA</t>
  </si>
  <si>
    <t>chodník z nového materiálu - obdélníková betonová dlažba šedá tl. 80 mm (4,05 m2), reliéfní černá (antracit) tl. 80 mm (1,12 m2); lože z drti 4/8 (tl. 40 mm)</t>
  </si>
  <si>
    <t>Položka zahrnuje:  
- dodání dlažebního materiálu v požadované kvalitě, dodání materiálu pro předepsané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Položka nezahrnuje:  
- postřiky, nátěry  
- těsnění podél obrubníků, dilatačních zařízení, odvodňovacích proužků, odvodňovačů, vpustí, šachet a pod.</t>
  </si>
  <si>
    <t>84</t>
  </si>
  <si>
    <t>chodník z vyzískaného materiálu (včetně dovozu z meziskládky), nové lože z drti 4/8 (tl. 40 mm)</t>
  </si>
  <si>
    <t>Úpravy povrchů, podlahy, výplně otvorů</t>
  </si>
  <si>
    <t>85</t>
  </si>
  <si>
    <t>626111</t>
  </si>
  <si>
    <t>REPROFILACE PODHLEDŮ, SVISLÝCH PLOCH SANAČNÍ MALTOU JEDNOVRST TL 10MM</t>
  </si>
  <si>
    <t>sanace oblouku NK (75% plochy), svislic (75%), příčných výztuh (75%), desky NK (60%), pylonů (50%), líce opěr a křídel (40%) a rubů opěr (10% plochy), vč. adhezního můstku, vč. očištění a pasivace případné odhalené výztuže, vč. reprofilace povrchu sanační maltou tl. do 10 mm; včetně veškeré předepsané kanelace a tektoniky</t>
  </si>
  <si>
    <t>128,638+56,095+1,061+173,098+12,657+40,320+3,572=415,441 [A]</t>
  </si>
  <si>
    <t>Položka zahrnuje:  
- dodávku veškerého materiálu potřebného pro předepsanou úpravu v předepsané kvalitě  
- nutné vyspravení podkladu, případně zatření spar zdiva  
- položení vrstvy v předepsané tloušťce  
- potřebná lešení a podpěrné konstrukce  
Položka nezahrnuje:  
- x</t>
  </si>
  <si>
    <t>86</t>
  </si>
  <si>
    <t>626121</t>
  </si>
  <si>
    <t>REPROFIL PODHL, SVIS PLOCH SANAČ MALTOU DVOUVRST TL DO 40MM</t>
  </si>
  <si>
    <t>sanace oblouku NK (25% plochy), svislic (25%), příčných výztuh (25%), desky NK (40%), pylonů (50%), líce opěr a křídel (50%) a rubů opěr (90% plochy), vč. adhezního můstku, vč. očištění a pasivace případné odhalené výztuže, vč. reprofilace povrchu sanační maltou celk. tl. do 40 mm; včetně veškeré předepsané kanelace a tektoniky</t>
  </si>
  <si>
    <t>42,879+18,698+0,354+115,398+12,657+50,400+32,149=272,535 [A]</t>
  </si>
  <si>
    <t>87</t>
  </si>
  <si>
    <t>62662</t>
  </si>
  <si>
    <t>INJEKTÁŽ TRHLIN TĚSNÍCÍ</t>
  </si>
  <si>
    <t>sanace případných trhliny na rubu opěr - hloubková injektáž, vč. injektážní hmoty (0,150 m3), vč. injektáže, vč. dopravy, instalace a demontáž injektážního zařízení, vč. stabilizace trhliny nerezovými ocelovými kotvami (80,0 m), vč.vývrtů (80,0 m), vč. vlepení - ČERPÁNO SE SOUHLASEM INVESTORA</t>
  </si>
  <si>
    <t>5+5=10,000 [A]</t>
  </si>
  <si>
    <t>Položka zahrnuje:  
- dodávku veškerého materiálu potřebného pro předepsanou úpravu v předepsané kvalitě  
- vyčištění trhliny  
- provedení vlastní injektáže  
- potřebná lešení a podpěrné konstrukce  
Položka nezahrnuje:  
- x</t>
  </si>
  <si>
    <t>Přidružená stavební výroba</t>
  </si>
  <si>
    <t>88</t>
  </si>
  <si>
    <t>711432</t>
  </si>
  <si>
    <t>IZOLACE MOSTOVEK POD ŘÍMSOU ASFALTOVÝMI PÁSY</t>
  </si>
  <si>
    <t>ochrana izolace pod římsami, asf. pás s hliníkovou vložkou</t>
  </si>
  <si>
    <t>23,700*1,920=45,504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</si>
  <si>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</si>
  <si>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89</t>
  </si>
  <si>
    <t>711442</t>
  </si>
  <si>
    <t>IZOLACE MOSTOVEK CELOPLOŠNÁ ASFALTOVÝMI PÁSY S PEČETÍCÍ VRSTVOU</t>
  </si>
  <si>
    <t>izolace NK, rubu opěr a křídel, vč. pečetící vrstvy (162,6 m2) a kotevního nátěru (36,0 m2)</t>
  </si>
  <si>
    <t>162,602+35,960=198,562 [A]</t>
  </si>
  <si>
    <t>Položka zahrnuje:  
- izolace rámových konstrukcí (mosty, propusty, kolektory)  
- dodání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Položka nezahrnuje:  
- ochranné vrstvy, např. litý asfalt, asfaltový beton</t>
  </si>
  <si>
    <t>90</t>
  </si>
  <si>
    <t>711509</t>
  </si>
  <si>
    <t>OCHRANA IZOLACE NA POVRCHU TEXTILIÍ</t>
  </si>
  <si>
    <t>vrstva geotextilie jako ochrana proti poškození izolace, hmotnost min. 600 g/m2</t>
  </si>
  <si>
    <t>položka zahrnuje:  
- dodání  předepsaného ochranného materiálu  
- zřízení ochrany izolace</t>
  </si>
  <si>
    <t>91</t>
  </si>
  <si>
    <t>78382</t>
  </si>
  <si>
    <t>NÁTĚRY BETON KONSTR TYP S2 (OS-B)</t>
  </si>
  <si>
    <t>sanovaný povrch NK a spodní stavby, sjednocující ochranný nátěr, odstín dle arch. řešení stavby</t>
  </si>
  <si>
    <t>415,441+272,535-35,721=652,255 [A]</t>
  </si>
  <si>
    <t>Položka zahrnuje:  
- kompletní povlaky (i různobarevné)  
- úprava podkladu (odmaštění, odstranění starých nátěrů a nečistot) a jeho vyspravení  
- provedení nátěru předepsaným postupem a splnění všech požadavků daných technologickým předpisem  
Položka nezahrnuje:  
- x</t>
  </si>
  <si>
    <t>92</t>
  </si>
  <si>
    <t>78383</t>
  </si>
  <si>
    <t>NÁTĚRY BETON KONSTR TYP S4 (OS-C)</t>
  </si>
  <si>
    <t>římsy, sekundární ochrana proti CH.R.P.</t>
  </si>
  <si>
    <t>20,505+20,659+33,133=74,297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</si>
  <si>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</si>
  <si>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Ostatní konstrukce a práce</t>
  </si>
  <si>
    <t>93</t>
  </si>
  <si>
    <t>9111A1</t>
  </si>
  <si>
    <t>ZÁBRADLÍ SILNIČNÍ S VODOR MADLY - DODÁVKA A MONTÁŽ</t>
  </si>
  <si>
    <t>nové zábradlí na opěrné zídce, vč. kotvení do betonových patek a PKO (nátěrový systém), vč. VTD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</si>
  <si>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  
Položka nezahrnuje:  
- x</t>
  </si>
  <si>
    <t>94</t>
  </si>
  <si>
    <t>9111A3</t>
  </si>
  <si>
    <t>ZÁBRADLÍ SILNIČNÍ S VODOR MADLY - DEMONTÁŽ S PŘESUNEM</t>
  </si>
  <si>
    <t>stávající zábradlí na mostě, vč.uložení do výkupu s předáním finančního výzisku objednateli nebo protokolární předání kovového materiálu investorovi - ČERPÁNO SE SOUHLASEM TDI A OBJEDNATELE; !!! JEDEN DÍLEC DO DEPOZITU NPÚ TELČ (DLE JEJICH VÝBĚRU) !!!</t>
  </si>
  <si>
    <t>1,747+1,854+2,488+2,517+2,515+2,473+2,505+2,520+2,469+2,461+2,534+2,520+2,508+2,565+2,451+2,447+1,834+1,850=42,258 [A]</t>
  </si>
  <si>
    <t>Položka zahrnuje:  
- demontáž a odstranění zařízení  
- jeho odvoz na předepsané místo  
Položka nezahrnuje:  
- x</t>
  </si>
  <si>
    <t>95</t>
  </si>
  <si>
    <t>stávající zábradlí podél chodníku před mostem, vč.uložení do depozitu obce</t>
  </si>
  <si>
    <t>96</t>
  </si>
  <si>
    <t>9112A1</t>
  </si>
  <si>
    <t>ZÁBRADLÍ MOSTNÍ S VODOR MADLY - DODÁVKA A MONTÁŽ</t>
  </si>
  <si>
    <t>atypické historizující zábradlí na mostě, vč. kotvení a PKO (nátěrový systém), vč. VTD</t>
  </si>
  <si>
    <t>4*1,320+14*2,420=39,160 [A]</t>
  </si>
  <si>
    <t>Položka zahrnuje:  
- kompletní dodávku všech dílů zábradlí včetně předepsané povrchové úpravy  
- montáž a osazení zábradlí včetně kotvení dle zadávací dokumentace, t.j. kotevní desky, případné nivelační hmoty pod kotevní desky, kotvy a spojovací materiál, vrty a zálivku  
Položka nezahrnuje:  
- x</t>
  </si>
  <si>
    <t>97</t>
  </si>
  <si>
    <t>9113B1</t>
  </si>
  <si>
    <t>SVODIDLO OCEL SILNIČ JEDNOSTR, ÚROVEŇ ZADRŽ H1 -DODÁVKA A MONTÁŽ</t>
  </si>
  <si>
    <t>silniční svodidlo s beraněnými sloupky pro úroveň zadržení H1, vč. zatažení do země</t>
  </si>
  <si>
    <t>Položka zahrnuje:  
- kompletní dodávku všech dílů certifikovaného ocelového svodidla s předepsanou povrchovou úpravou včetně spojovacích prvků  
- montáž a osazení svodidla, osazení sloupků zaberaněním nebo osazením do betonových bloků (včetně betonových bloků a nutných zemních prací)  
- výškové náběhy, ukončení zapuštěním do betonových bloků (včetně betonového bloku a nutných zemních prací) nebo koncovkou  
- přechod na jiný typ svodidla nebo přes mostní závěr  
- ochranu proti bludným proudům a vývody pro jejich měření  
Položka nezahrnuje:  
- odrazky nebo retroreflexní fólie  
Způsob měření:  
- vykazuje se délka svodidla v předepsané výšce, délka náběhů se nezapočítává</t>
  </si>
  <si>
    <t>98</t>
  </si>
  <si>
    <t>9113B3</t>
  </si>
  <si>
    <t>SVODIDLO OCEL SILNIČ JEDNOSTR, ÚROVEŇ ZADRŽ H1 - DEMONTÁŽ S PŘESUNEM</t>
  </si>
  <si>
    <t>stávající ocelové svodidlo, vč. odvozu a uložení do depozitu na cestmistrovství</t>
  </si>
  <si>
    <t>Položka zahrnuje:  
- demontáž a odstranění zařízení  
- jeho odvoz na předepsané místo  
Položka nezahrnuje:  
- x  
Způsob měření:  
- vykazuje se délka svodidla v základní výšce, délka náběhů se nezapočítává</t>
  </si>
  <si>
    <t>99</t>
  </si>
  <si>
    <t>91355</t>
  </si>
  <si>
    <t>EVIDENČNÍ ČÍSLO MOSTU</t>
  </si>
  <si>
    <t>ev. č. mostu "12917-2", zpětná montáž</t>
  </si>
  <si>
    <t>položka zahrnuje štítek s evidenčním číslem mostu, sloupek dopravní značky včetně osazení a nutných zemních prací a zabetonování</t>
  </si>
  <si>
    <t>100</t>
  </si>
  <si>
    <t>914111</t>
  </si>
  <si>
    <t>DOPRAVNÍ ZNAČKY ZÁKLADNÍ VELIKOSTI OCELOVÉ NEREFLEXNÍ - DOD A MONTÁŽ</t>
  </si>
  <si>
    <t>značky s názvem vodoteče "Trnava" (IS15a), na společné sloupky s ostatními SDZ</t>
  </si>
  <si>
    <t>Položka zahrnuje:  
- dodávku a montáž značek v požadovaném provedení  
Položka nezahrnuje:  
- x</t>
  </si>
  <si>
    <t>101</t>
  </si>
  <si>
    <t>914161</t>
  </si>
  <si>
    <t>DOPRAVNÍ ZNAČKY ZÁKLADNÍ VELIKOSTI HLINÍKOVÉ FÓLIE TŘ 1 - DODÁVKA A MONTÁŽ</t>
  </si>
  <si>
    <t>značky 2x(B13 a B14), vč. sloupku a patky</t>
  </si>
  <si>
    <t>102</t>
  </si>
  <si>
    <t>914162</t>
  </si>
  <si>
    <t>DOPRAVNÍ ZNAČKY ZÁKLADNÍ VELIKOSTI HLINÍKOVÉ FÓLIE TŘ 1 - MONTÁŽ S PŘEMÍSTĚNÍM</t>
  </si>
  <si>
    <t>zpětná montáž 2x(B16)+P2+E2b, vč. sloupku a patky</t>
  </si>
  <si>
    <t>Položka zahrnuje:  
- dopravu demontované značky z dočasné skládky  
- osazení a montáž značky na místě určeném projektem  
- nutnou opravu poškozených částí  
Položka nezahrnuje:  
- dodávku značky</t>
  </si>
  <si>
    <t>103</t>
  </si>
  <si>
    <t>914163</t>
  </si>
  <si>
    <t>DOPRAVNÍ ZNAČKY ZÁKLADNÍ VELIKOSTI HLINÍKOVÉ FÓLIE TŘ 1 - DEMONTÁŽ</t>
  </si>
  <si>
    <t>stávající, demontáž a odvoz do depozitu správce 2x(E13+B13+B14) nebo na meziskládku 2xev.č.+2xB16+P2+E2b</t>
  </si>
  <si>
    <t>Položka zahrnuje:  
- odstranění, demontáž a odklizení materiálu s odvozem na předepsané místo  
Položka nezahrnuje:  
- x</t>
  </si>
  <si>
    <t>104</t>
  </si>
  <si>
    <t>917224</t>
  </si>
  <si>
    <t>SILNIČNÍ A CHODNÍKOVÉ OBRUBY Z BETONOVÝCH OBRUBNÍKŮ ŠÍŘ 150MM</t>
  </si>
  <si>
    <t>nové silniční obrubníky standardní, přechodové a chodníkové obrubníky; včetně rýhy (14,3 m3 - vč. odvozu a uložení na skládku (15 km) a betonového lože (14,3 m3)</t>
  </si>
  <si>
    <t>3,00+2,00+22,00+146,50-30,500=143,000 [A]</t>
  </si>
  <si>
    <t>Položka zahrnuje:  
- dodání a pokládku betonových obrubníků o rozměrech předepsaných zadávací dokumentací  
- betonové lože i boční betonovou opěrku  
Položka nezahrnuje:  
- x</t>
  </si>
  <si>
    <t>105</t>
  </si>
  <si>
    <t>vyzískané chodníkové obrubníky; včetně rýhy (1,3 m3 - vč. odvozu a uložení na skládku (15 km) a betonového lože (1,3 m3)</t>
  </si>
  <si>
    <t>Položka zahrnuje: 
dodání a pokládku betonových obrubníků o rozměrech předepsaných zadávací dokumentací 
betonové lože i boční betonovou opěrku.</t>
  </si>
  <si>
    <t>106</t>
  </si>
  <si>
    <t>917424</t>
  </si>
  <si>
    <t>CHODNÍKOVÉ OBRUBY Z KAMENNÝCH OBRUBNÍKŮ ŠÍŘ 150MM</t>
  </si>
  <si>
    <t>nové kamenné obrubníky kotvené (včetně přechodových 3,0 m a nájezdových 3,0 m); materiál: žula třídy jakosti I dle ČSN 72 1860, povrch zdrsněn tryskáním nebo pemrlováním; kotvení: kotevní trny z korozivzdorné oceli (celkem 90 kg), vlepené do předvrtaných otvorů (prům. 18 mm, celk. délka vrtání 8,7 m)</t>
  </si>
  <si>
    <t>3,000+3,000+61,000=67,000 [A]</t>
  </si>
  <si>
    <t>107</t>
  </si>
  <si>
    <t>919111</t>
  </si>
  <si>
    <t>ŘEZÁNÍ ASFALTOVÉHO KRYTU VOZOVEK TL DO 50MM</t>
  </si>
  <si>
    <t>nad podpovrchovými MZ hl. řezu 40 mm</t>
  </si>
  <si>
    <t>3*5,000=15,000 [A]</t>
  </si>
  <si>
    <t>položka zahrnuje řezání vozovkové vrstvy v předepsané tloušťce, včetně spotřeby vody</t>
  </si>
  <si>
    <t>108</t>
  </si>
  <si>
    <t>919112</t>
  </si>
  <si>
    <t>ŘEZÁNÍ ASFALTOVÉHO KRYTU VOZOVEK TL DO 100MM</t>
  </si>
  <si>
    <t>příčně na začátku a konci úseku, hl. řezu 100 mm</t>
  </si>
  <si>
    <t>5,680+7,106+9,915+13,877=36,578 [A]</t>
  </si>
  <si>
    <t>109</t>
  </si>
  <si>
    <t>931182</t>
  </si>
  <si>
    <t>VÝPLŇ DILATAČNÍCH SPAR Z POLYSTYRENU TL 20MM</t>
  </si>
  <si>
    <t>dilatační spáry říms, spára mezi NK a přechodovým klínem, dilatace u ZZ opěry 2</t>
  </si>
  <si>
    <t>0,239*4+0,800*10,000+4,720=13,676 [A]</t>
  </si>
  <si>
    <t>položka zahrnuje dodávku a osazení předepsaného materiálu, očištění ploch spáry před úpravou, očištění okolí spáry po úpravě</t>
  </si>
  <si>
    <t>110</t>
  </si>
  <si>
    <t>931314</t>
  </si>
  <si>
    <t>TĚSNĚNÍ DILATAČ SPAR ASF ZÁLIVKOU PRŮŘ DO 400MM2</t>
  </si>
  <si>
    <t>příčně na začátku a konci úseku</t>
  </si>
  <si>
    <t>položka zahrnuje dodávku a osazení předepsaného materiálu, očištění ploch spáry před úpravou, očištění okolí spáry po úpravě  
nezahrnuje těsnící profil</t>
  </si>
  <si>
    <t>111</t>
  </si>
  <si>
    <t>nad podpovrchovými MZ</t>
  </si>
  <si>
    <t>Položka zahrnuje:  
- dodávku a osazení předepsaného materiálu  
- očištění ploch spáry před úpravou  
- očištění okolí spáry po úpravě  
Položka nezahrnuje:  
- těsnící profil</t>
  </si>
  <si>
    <t>112</t>
  </si>
  <si>
    <t>pod obrubou, vč. předtěsnění a penetračního nátěru (11,2 m2)</t>
  </si>
  <si>
    <t>47,400+20,300=67,700 [A]</t>
  </si>
  <si>
    <t>113</t>
  </si>
  <si>
    <t>nad opěrami (klín x opěra), vč. předtěsnění</t>
  </si>
  <si>
    <t>2*5,000=10,000 [A]</t>
  </si>
  <si>
    <t>114</t>
  </si>
  <si>
    <t>931333</t>
  </si>
  <si>
    <t>TĚSNĚNÍ DILATAČNÍCH SPAR POLYURETANOVÝM TMELEM PRŮŘEZU DO 300MM2</t>
  </si>
  <si>
    <t>těsnění pracovních spár říms, s předtěsněním (šedý PU tmel)</t>
  </si>
  <si>
    <t>1,600+1,600=3,200 [A]</t>
  </si>
  <si>
    <t>115</t>
  </si>
  <si>
    <t>těsnění pracovních spár kolem svislic, oblouku a obrubníku (šedý PU tmel)</t>
  </si>
  <si>
    <t>30,500+30,500+16*1,500+4*0,95=88,800 [A]</t>
  </si>
  <si>
    <t>116</t>
  </si>
  <si>
    <t>těsnění dilatačních spar na opěře 2, včetně čištění, reprofilace hran, obnovení krycího plechu spáry (Cu plech tl. 0,7 mm, plocha cca 3 m2, kotvení ocel. kotvami prům.8 mm (30 ks) do NK, fasádní plochy opatřeny sanační maltou) - ČERPÁNO SE SOUHLASEM INVESTORA</t>
  </si>
  <si>
    <t>(2,600+0,600+2,380+1,175*2)*2+4,900=20,760 [A]</t>
  </si>
  <si>
    <t>117</t>
  </si>
  <si>
    <t>těsnění spar závěrných zídek</t>
  </si>
  <si>
    <t>5,900*2=11,800 [A]</t>
  </si>
  <si>
    <t>118</t>
  </si>
  <si>
    <t>93136</t>
  </si>
  <si>
    <t>PŘEKRYTÍ DILATAČNÍCH SPAR ASFALTOVOU LEPENKOU</t>
  </si>
  <si>
    <t>přelep spáry NK x přech. klín, š. pásu 1,0 m;  pás s vysokou průtažností</t>
  </si>
  <si>
    <t>1,000*10,000=10,000 [A]</t>
  </si>
  <si>
    <t>položka zahrnuje dodávku a připevnění předepsané lepenky, včetně nutných přesahů</t>
  </si>
  <si>
    <t>119</t>
  </si>
  <si>
    <t>93140</t>
  </si>
  <si>
    <t>MOSTNÍ ZÁVĚRY PODPOVRCHOVÉ</t>
  </si>
  <si>
    <t>MZ na opěře 2</t>
  </si>
  <si>
    <t>Položka zahrnuje:  
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most. závěru ve styku s ostatními konstrukcemi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úpravy most. závěru jako povrchové  povlaky, zálivky, které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  
Položka nezahrnuje:  
- x</t>
  </si>
  <si>
    <t>120</t>
  </si>
  <si>
    <t>936315</t>
  </si>
  <si>
    <t>DROBNÉ DOPLŇK KONSTR BETON MONOLIT DO C30/37</t>
  </si>
  <si>
    <t>rezervní položka: zapravení kapes pro kotvení pro zesílení závěsů na základě posudku (pol. č. 02851 B v oddíle 000) - ČERPÁNO SE SOUHLASEM INVESTORA</t>
  </si>
  <si>
    <t>Položka zahrnuje:  
- dodání  čerstvého  betonu  (betonové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Položka nezahrnuje:  
- x</t>
  </si>
  <si>
    <t>121</t>
  </si>
  <si>
    <t>93650</t>
  </si>
  <si>
    <t>DROBNÉ DOPLŇK KONSTR KOVOVÉ</t>
  </si>
  <si>
    <t>letopočet výstavby kotvená mosazná deska na opěře (včetně vrtání a kotvení)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</si>
  <si>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</si>
  <si>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122</t>
  </si>
  <si>
    <t>drenážní hliníkový profil 30/20 - odvodnění izolace podélné</t>
  </si>
  <si>
    <t>0,49*(26.800*2+4*0.50)=27,244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</si>
  <si>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montážní dokumentace včetně technologického předpisu montáže  
- výplň, těsnění a tmelení spar a spojů  
- čištění konstrukce a odstranění všech vrubů (vrypy, otlačeniny a pod.)  
- veškeré druhy opracování povrchů, včetně úprav pod nátěry a pod izolaci  
- veškeré druhy dílenských základů a základních nátěrů a povlaků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ošetření kotevní oblasti proti vzniku trhlin, vlivu povětrnosti a pod.  
- osazení nivelačních značek, včetně jejich zaměření, označení znakem výrobce a vyznačení letopočtu  
- veškeré druhy protikorozní ochrany a nátěry konstrukcí (pokud je předepsáno v dokumentaci pro zadání stavby)  
- žárové zinkování ponorem nebo žárové stříkání (metalizace) kovem (pokud je předepsáno v dokumentaci pro zadání stavby)  
- zvláštní spojovací prostředky, rozebíratelnost konstrukce (pokud je předepsáno v dokumentaci pro zadání stavby)  
- osazení měřících zařízení a úpravy pro ně (pokud je předepsáno v dokumentaci pro zadání stavby)  
- ochranná opatření před účinky bludných proudů (pokud je předepsáno v dokumentaci pro zadání stavby)  
- ochranu před přepětím (pokud je předepsáno v dokumentaci pro zadání stavby)  
Položka nezahrnuje:  
- x</t>
  </si>
  <si>
    <t>123</t>
  </si>
  <si>
    <t>sanace stávajících historických informačních desek: demontáž, očištění, obnova PKO (metalizace hliníkem) a zpětná montáž</t>
  </si>
  <si>
    <t>2*90=180,000 [A]</t>
  </si>
  <si>
    <t>124</t>
  </si>
  <si>
    <t>93651</t>
  </si>
  <si>
    <t>LIMNIGRAFICKÁ LAŤ KOVOVÁ</t>
  </si>
  <si>
    <t>stávající lať na opěře 2, demontáž, uložení do depozitu a zpětné osazení</t>
  </si>
  <si>
    <t>125</t>
  </si>
  <si>
    <t>936541</t>
  </si>
  <si>
    <t>MOSTNÍ ODVODŇOVACÍ TRUBKA (POVRCHŮ IZOLACE) Z NEREZ OCELI</t>
  </si>
  <si>
    <t>odvodňovací trubička izolace z nerezové oceli (1.4404 nebo 1.4571), komplet, vč. průchodek, včetně vrtání prostupu ve stávající desce (prům. 60 mm, celk. délka 2,40 m)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</si>
  <si>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  
Položka nezahrnuje:  
- x</t>
  </si>
  <si>
    <t>126</t>
  </si>
  <si>
    <t>938443</t>
  </si>
  <si>
    <t>OČIŠTĚNÍ ZDIVA OTRYSKÁNÍM TLAKOVOU VODOU DO 1000 BARŮ</t>
  </si>
  <si>
    <t>otrýskání sanovaných povrchu s kamenným zdivem (část lícních ploch opěr)</t>
  </si>
  <si>
    <t>2,00*6,661=13,322 [A]</t>
  </si>
  <si>
    <t>Položka zahrnuje:  
- očištění předepsaným způsobem  
- odklizení vzniklého odpadu  
Položka nezahrnuje:  
- x</t>
  </si>
  <si>
    <t>127</t>
  </si>
  <si>
    <t>938544</t>
  </si>
  <si>
    <t>OČIŠTĚNÍ BETON KONSTR OTRYSKÁNÍM TLAK VODOU PŘES 1000 BARŮ</t>
  </si>
  <si>
    <t>otrýskání sanovaných povrchu NK a spodní stavby</t>
  </si>
  <si>
    <t>415,441+272,535+10,080=698,056 [A]</t>
  </si>
  <si>
    <t>128</t>
  </si>
  <si>
    <t>94190</t>
  </si>
  <si>
    <t>LEHKÉ PRACOVNÍ LEŠENÍ DO 1,5 KPA</t>
  </si>
  <si>
    <t>M3OP</t>
  </si>
  <si>
    <t>pro přístup k oblouku, závěsům a příčným žebrům, lícům křídel a opěr, montáž, pronájem, demontáž</t>
  </si>
  <si>
    <t>4*104,60*1,50+2*2,50*14,00=697,600 [A]</t>
  </si>
  <si>
    <t>Položka zahrnuje:  
- dovoz, montáž, údržbu, opotřebení (nájemné), demontáž, konzervaci, odvoz  
Položka nezahrnuje:  
- x</t>
  </si>
  <si>
    <t>129</t>
  </si>
  <si>
    <t>94390</t>
  </si>
  <si>
    <t>PROSTOROVÉ PRACOVNÍ LEŠENÍ PŘES 3 KPA</t>
  </si>
  <si>
    <t>pracovní plošina pod mostem</t>
  </si>
  <si>
    <t>9,200*25,000*3,350=770,500 [A]</t>
  </si>
  <si>
    <t>130</t>
  </si>
  <si>
    <t>966157</t>
  </si>
  <si>
    <t>BOURÁNÍ KONSTRUKCÍ Z PROST BETONU S ODVOZEM DO 16KM</t>
  </si>
  <si>
    <t>spádový beton na mostě, vč. uložení a odvozu na skládku</t>
  </si>
  <si>
    <t>0,302*26,800=8,094 [A]</t>
  </si>
  <si>
    <t>Položka zahrnuje:  
- rozbourání konstrukce bez ohledu na použitou technologii  
- veškeré pomocné konstrukce (lešení a pod.)  
- veškerou manipulaci s vybouranou sutí a hmotami včetně uložení na skládku  
- veškeré další práce plynoucí z technologického předpisu a z platných předpisů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</si>
  <si>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131</t>
  </si>
  <si>
    <t>966167</t>
  </si>
  <si>
    <t>BOURÁNÍ KONSTRUKCÍ ZE ŽELEZOBETONU S ODVOZEM DO 16KM</t>
  </si>
  <si>
    <t>římsy, závěrné zídky, vč. odvozu a uložení na skládku</t>
  </si>
  <si>
    <t>0,440*23,600+0,914*5,900=15,777 [A]</t>
  </si>
  <si>
    <t>132</t>
  </si>
  <si>
    <t>rezervní položka: vybourání kapes pro kotvení pro zesílení závěsů na základě posudku (pol. č. 02851 B v oddíle 000) - ČERPÁNO SE SOUHLASEM INVESTORA</t>
  </si>
  <si>
    <t>0,730*0,400=0,292 [A]</t>
  </si>
  <si>
    <t>133</t>
  </si>
  <si>
    <t>96785</t>
  </si>
  <si>
    <t>VYBOURÁNÍ MOSTNÍCH DILATAČNÍCH ZÁVĚRŮ</t>
  </si>
  <si>
    <t>stávající MZ na opěře 2, kov+guma, vč. odvozu a uložení na skládku 15 km a skládkovného</t>
  </si>
  <si>
    <t>Položka zahrnuje:  
- veškerou manipulaci s vybouranou sutí a hmotami včetně uložení na skládku  
- veškeré další práce plynoucí z technologického předpisu a z platných předpisů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</si>
  <si>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134</t>
  </si>
  <si>
    <t>97817</t>
  </si>
  <si>
    <t>ODSTRANĚNÍ MOSTNÍ IZOLACE</t>
  </si>
  <si>
    <t>odstranění stávající izolace z NAIP, včetně odvozu na skládku oprávněnou nakládat s NO, uložení na skládku, účtováno podle skutečnosti se souhlasem investora</t>
  </si>
  <si>
    <t>5,997*30,008=179,958 [A]</t>
  </si>
  <si>
    <t>Položka zahrnuje:  
- veškeré práce plynoucí z technologického předpisu a z platných předpisů  
- veškerou manipulaci s vybouranou sutí a hmotami včetně uložení na skládku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</si>
  <si>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401</t>
  </si>
  <si>
    <t>Přeložka CETIN</t>
  </si>
  <si>
    <t>kompletní přeložení sdělovacích kabelů CETIN mimo most - řešeno samostatnou "SMLOUVOU O REALIZACI PŘEKLÁDKY SÍTĚ ELEKTRONICKÝCH KOMUNIKACÍ 
č. VPI/MJ/2024/00120" mezi KSÚSV a CETINem - NEOCEŇOVAT 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</si>
</sst>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3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6" xfId="6" applyFont="1" applyFill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1" xfId="6" quotePrefix="1" applyFont="1" applyBorder="1" applyAlignment="1">
      <alignment horizontal="left" vertical="center" wrapText="1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workbookViewId="0">
      <selection activeCell="B8" sqref="B8"/>
    </sheetView>
  </sheetViews>
  <sheetFormatPr defaultColWidth="9.140625" defaultRowHeight="12.75" customHeight="1" x14ac:dyDescent="0.2"/>
  <cols>
    <col min="1" max="1" width="24.42578125" customWidth="1"/>
    <col min="2" max="2" width="65.5703125" customWidth="1"/>
    <col min="3" max="5" width="20.7109375" customWidth="1"/>
  </cols>
  <sheetData>
    <row r="1" spans="1:5" ht="12.75" customHeight="1" x14ac:dyDescent="0.2">
      <c r="A1" s="36"/>
      <c r="B1" s="1"/>
      <c r="C1" s="1"/>
      <c r="D1" s="1"/>
      <c r="E1" s="1"/>
    </row>
    <row r="2" spans="1:5" ht="12.75" customHeight="1" x14ac:dyDescent="0.2">
      <c r="A2" s="36"/>
      <c r="B2" s="37" t="s">
        <v>0</v>
      </c>
      <c r="C2" s="1"/>
      <c r="D2" s="1"/>
      <c r="E2" s="1"/>
    </row>
    <row r="3" spans="1:5" ht="20.100000000000001" customHeight="1" x14ac:dyDescent="0.2">
      <c r="A3" s="36"/>
      <c r="B3" s="36"/>
      <c r="C3" s="1"/>
      <c r="D3" s="1"/>
      <c r="E3" s="1"/>
    </row>
    <row r="4" spans="1:5" ht="20.100000000000001" customHeight="1" x14ac:dyDescent="0.3">
      <c r="A4" s="1"/>
      <c r="B4" s="38" t="s">
        <v>1</v>
      </c>
      <c r="C4" s="36"/>
      <c r="D4" s="36"/>
      <c r="E4" s="1"/>
    </row>
    <row r="5" spans="1:5" ht="12.75" customHeight="1" x14ac:dyDescent="0.2">
      <c r="A5" s="1"/>
      <c r="B5" s="36" t="s">
        <v>2</v>
      </c>
      <c r="C5" s="36"/>
      <c r="D5" s="36"/>
      <c r="E5" s="1"/>
    </row>
    <row r="6" spans="1:5" ht="12.75" customHeight="1" x14ac:dyDescent="0.2">
      <c r="A6" s="1"/>
      <c r="B6" s="3" t="s">
        <v>3</v>
      </c>
      <c r="C6" s="6">
        <f>SUM(C10:C13)</f>
        <v>0</v>
      </c>
      <c r="D6" s="1"/>
      <c r="E6" s="1"/>
    </row>
    <row r="7" spans="1:5" ht="12.75" customHeight="1" x14ac:dyDescent="0.2">
      <c r="A7" s="1"/>
      <c r="B7" s="3" t="s">
        <v>4</v>
      </c>
      <c r="C7" s="6">
        <f>SUM(E10:E13)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12.75" customHeight="1" x14ac:dyDescent="0.2">
      <c r="A10" s="16" t="s">
        <v>18</v>
      </c>
      <c r="B10" s="16" t="s">
        <v>19</v>
      </c>
      <c r="C10" s="17">
        <f>'000_1'!I3</f>
        <v>0</v>
      </c>
      <c r="D10" s="17">
        <f>'000_1'!O2</f>
        <v>0</v>
      </c>
      <c r="E10" s="17">
        <f>C10+D10</f>
        <v>0</v>
      </c>
    </row>
    <row r="11" spans="1:5" ht="12.75" customHeight="1" x14ac:dyDescent="0.2">
      <c r="A11" s="16" t="s">
        <v>137</v>
      </c>
      <c r="B11" s="16" t="s">
        <v>138</v>
      </c>
      <c r="C11" s="17">
        <f>'151_1'!I3</f>
        <v>0</v>
      </c>
      <c r="D11" s="17">
        <f>'151_1'!O2</f>
        <v>0</v>
      </c>
      <c r="E11" s="17">
        <f>C11+D11</f>
        <v>0</v>
      </c>
    </row>
    <row r="12" spans="1:5" ht="12.75" customHeight="1" x14ac:dyDescent="0.2">
      <c r="A12" s="16" t="s">
        <v>150</v>
      </c>
      <c r="B12" s="16" t="s">
        <v>151</v>
      </c>
      <c r="C12" s="17">
        <f>'201_1'!I3</f>
        <v>0</v>
      </c>
      <c r="D12" s="17">
        <f>'201_1'!O2</f>
        <v>0</v>
      </c>
      <c r="E12" s="17">
        <f>C12+D12</f>
        <v>0</v>
      </c>
    </row>
    <row r="13" spans="1:5" ht="12.75" customHeight="1" x14ac:dyDescent="0.2">
      <c r="A13" s="16" t="s">
        <v>809</v>
      </c>
      <c r="B13" s="16" t="s">
        <v>810</v>
      </c>
      <c r="C13" s="17">
        <f>'401_1'!I3</f>
        <v>0</v>
      </c>
      <c r="D13" s="17">
        <f>'401_1'!O2</f>
        <v>0</v>
      </c>
      <c r="E13" s="17">
        <f>C13+D13</f>
        <v>0</v>
      </c>
    </row>
  </sheetData>
  <mergeCells count="4">
    <mergeCell ref="A1:A3"/>
    <mergeCell ref="B2:B3"/>
    <mergeCell ref="B4:D4"/>
    <mergeCell ref="B5:D5"/>
  </mergeCells>
  <pageMargins left="0.74803149606299213" right="0.74803149606299213" top="0.98425196850393704" bottom="0.98425196850393704" header="0.51181102362204722" footer="0.51181102362204722"/>
  <pageSetup paperSize="9" scale="86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90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0+O9+O14</f>
        <v>0</v>
      </c>
      <c r="P2" t="s">
        <v>25</v>
      </c>
    </row>
    <row r="3" spans="1:18" ht="15" customHeight="1" x14ac:dyDescent="0.25">
      <c r="A3" t="s">
        <v>11</v>
      </c>
      <c r="B3" s="11" t="s">
        <v>13</v>
      </c>
      <c r="C3" s="40" t="s">
        <v>14</v>
      </c>
      <c r="D3" s="36"/>
      <c r="E3" s="12" t="s">
        <v>15</v>
      </c>
      <c r="F3" s="1"/>
      <c r="G3" s="8"/>
      <c r="H3" s="7" t="s">
        <v>27</v>
      </c>
      <c r="I3" s="34">
        <f>0+I9+I14</f>
        <v>0</v>
      </c>
      <c r="J3" s="9"/>
      <c r="O3" t="s">
        <v>22</v>
      </c>
      <c r="P3" t="s">
        <v>26</v>
      </c>
    </row>
    <row r="4" spans="1:18" ht="15" customHeight="1" x14ac:dyDescent="0.25">
      <c r="A4" t="s">
        <v>16</v>
      </c>
      <c r="B4" s="11" t="s">
        <v>17</v>
      </c>
      <c r="C4" s="40" t="s">
        <v>18</v>
      </c>
      <c r="D4" s="36"/>
      <c r="E4" s="12" t="s">
        <v>19</v>
      </c>
      <c r="F4" s="1"/>
      <c r="G4" s="1"/>
      <c r="H4" s="10"/>
      <c r="I4" s="10"/>
      <c r="J4" s="1"/>
      <c r="O4" t="s">
        <v>23</v>
      </c>
      <c r="P4" t="s">
        <v>26</v>
      </c>
    </row>
    <row r="5" spans="1:18" ht="12.75" customHeight="1" x14ac:dyDescent="0.25">
      <c r="A5" t="s">
        <v>20</v>
      </c>
      <c r="B5" s="14" t="s">
        <v>21</v>
      </c>
      <c r="C5" s="41" t="s">
        <v>27</v>
      </c>
      <c r="D5" s="42"/>
      <c r="E5" s="15" t="s">
        <v>28</v>
      </c>
      <c r="F5" s="5"/>
      <c r="G5" s="5"/>
      <c r="H5" s="5"/>
      <c r="I5" s="5"/>
      <c r="J5" s="5"/>
      <c r="O5" t="s">
        <v>24</v>
      </c>
      <c r="P5" t="s">
        <v>26</v>
      </c>
    </row>
    <row r="6" spans="1:18" ht="12.75" customHeight="1" x14ac:dyDescent="0.2">
      <c r="A6" s="39" t="s">
        <v>29</v>
      </c>
      <c r="B6" s="39" t="s">
        <v>31</v>
      </c>
      <c r="C6" s="39" t="s">
        <v>32</v>
      </c>
      <c r="D6" s="39" t="s">
        <v>33</v>
      </c>
      <c r="E6" s="39" t="s">
        <v>34</v>
      </c>
      <c r="F6" s="39" t="s">
        <v>36</v>
      </c>
      <c r="G6" s="39" t="s">
        <v>38</v>
      </c>
      <c r="H6" s="39" t="s">
        <v>40</v>
      </c>
      <c r="I6" s="39"/>
      <c r="J6" s="39" t="s">
        <v>45</v>
      </c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3" t="s">
        <v>41</v>
      </c>
      <c r="I7" s="13" t="s">
        <v>43</v>
      </c>
      <c r="J7" s="39"/>
    </row>
    <row r="8" spans="1:18" ht="12.75" customHeight="1" x14ac:dyDescent="0.2">
      <c r="A8" s="13" t="s">
        <v>30</v>
      </c>
      <c r="B8" s="13" t="s">
        <v>27</v>
      </c>
      <c r="C8" s="13" t="s">
        <v>26</v>
      </c>
      <c r="D8" s="13" t="s">
        <v>25</v>
      </c>
      <c r="E8" s="13" t="s">
        <v>35</v>
      </c>
      <c r="F8" s="13" t="s">
        <v>37</v>
      </c>
      <c r="G8" s="13" t="s">
        <v>39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48</v>
      </c>
      <c r="D9" s="19"/>
      <c r="E9" s="21" t="s">
        <v>49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8" t="s">
        <v>50</v>
      </c>
      <c r="B10" s="23" t="s">
        <v>27</v>
      </c>
      <c r="C10" s="23" t="s">
        <v>51</v>
      </c>
      <c r="D10" s="18" t="s">
        <v>52</v>
      </c>
      <c r="E10" s="24" t="s">
        <v>53</v>
      </c>
      <c r="F10" s="25" t="s">
        <v>54</v>
      </c>
      <c r="G10" s="26">
        <v>1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26</v>
      </c>
    </row>
    <row r="11" spans="1:18" ht="102" x14ac:dyDescent="0.2">
      <c r="A11" s="28" t="s">
        <v>56</v>
      </c>
      <c r="E11" s="29" t="s">
        <v>57</v>
      </c>
    </row>
    <row r="12" spans="1:18" x14ac:dyDescent="0.2">
      <c r="A12" s="30" t="s">
        <v>58</v>
      </c>
      <c r="E12" s="31" t="s">
        <v>52</v>
      </c>
    </row>
    <row r="13" spans="1:18" ht="63.75" x14ac:dyDescent="0.2">
      <c r="A13" t="s">
        <v>59</v>
      </c>
      <c r="E13" s="29" t="s">
        <v>60</v>
      </c>
    </row>
    <row r="14" spans="1:18" ht="12.75" customHeight="1" x14ac:dyDescent="0.2">
      <c r="A14" s="5" t="s">
        <v>47</v>
      </c>
      <c r="B14" s="5"/>
      <c r="C14" s="32" t="s">
        <v>61</v>
      </c>
      <c r="D14" s="5"/>
      <c r="E14" s="21" t="s">
        <v>62</v>
      </c>
      <c r="F14" s="5"/>
      <c r="G14" s="5"/>
      <c r="H14" s="5"/>
      <c r="I14" s="33">
        <f>0+Q14</f>
        <v>0</v>
      </c>
      <c r="J14" s="5"/>
      <c r="O14">
        <f>0+R14</f>
        <v>0</v>
      </c>
      <c r="Q14">
        <f>0+I15+I19+I23+I27+I31+I35+I39+I43+I47+I51+I55+I59+I63+I67+I71+I75+I79+I83+I87</f>
        <v>0</v>
      </c>
      <c r="R14">
        <f>0+O15+O19+O23+O27+O31+O35+O39+O43+O47+O51+O55+O59+O63+O67+O71+O75+O79+O83+O87</f>
        <v>0</v>
      </c>
    </row>
    <row r="15" spans="1:18" x14ac:dyDescent="0.2">
      <c r="A15" s="18" t="s">
        <v>50</v>
      </c>
      <c r="B15" s="23" t="s">
        <v>26</v>
      </c>
      <c r="C15" s="23" t="s">
        <v>63</v>
      </c>
      <c r="D15" s="18" t="s">
        <v>52</v>
      </c>
      <c r="E15" s="24" t="s">
        <v>64</v>
      </c>
      <c r="F15" s="25" t="s">
        <v>65</v>
      </c>
      <c r="G15" s="26">
        <v>1</v>
      </c>
      <c r="H15" s="27"/>
      <c r="I15" s="27">
        <f>ROUND(ROUND(H15,2)*ROUND(G15,3),2)</f>
        <v>0</v>
      </c>
      <c r="J15" s="25" t="s">
        <v>55</v>
      </c>
      <c r="O15">
        <f>(I15*21)/100</f>
        <v>0</v>
      </c>
      <c r="P15" t="s">
        <v>26</v>
      </c>
    </row>
    <row r="16" spans="1:18" ht="25.5" x14ac:dyDescent="0.2">
      <c r="A16" s="28" t="s">
        <v>56</v>
      </c>
      <c r="E16" s="29" t="s">
        <v>66</v>
      </c>
    </row>
    <row r="17" spans="1:16" x14ac:dyDescent="0.2">
      <c r="A17" s="30" t="s">
        <v>58</v>
      </c>
      <c r="E17" s="31" t="s">
        <v>52</v>
      </c>
    </row>
    <row r="18" spans="1:16" x14ac:dyDescent="0.2">
      <c r="A18" t="s">
        <v>59</v>
      </c>
      <c r="E18" s="29" t="s">
        <v>67</v>
      </c>
    </row>
    <row r="19" spans="1:16" x14ac:dyDescent="0.2">
      <c r="A19" s="18" t="s">
        <v>50</v>
      </c>
      <c r="B19" s="23" t="s">
        <v>25</v>
      </c>
      <c r="C19" s="23" t="s">
        <v>68</v>
      </c>
      <c r="D19" s="18" t="s">
        <v>52</v>
      </c>
      <c r="E19" s="24" t="s">
        <v>69</v>
      </c>
      <c r="F19" s="25" t="s">
        <v>65</v>
      </c>
      <c r="G19" s="26">
        <v>1</v>
      </c>
      <c r="H19" s="27"/>
      <c r="I19" s="27">
        <f>ROUND(ROUND(H19,2)*ROUND(G19,3),2)</f>
        <v>0</v>
      </c>
      <c r="J19" s="25" t="s">
        <v>55</v>
      </c>
      <c r="O19">
        <f>(I19*21)/100</f>
        <v>0</v>
      </c>
      <c r="P19" t="s">
        <v>26</v>
      </c>
    </row>
    <row r="20" spans="1:16" ht="25.5" x14ac:dyDescent="0.2">
      <c r="A20" s="28" t="s">
        <v>56</v>
      </c>
      <c r="E20" s="29" t="s">
        <v>70</v>
      </c>
    </row>
    <row r="21" spans="1:16" x14ac:dyDescent="0.2">
      <c r="A21" s="30" t="s">
        <v>58</v>
      </c>
      <c r="E21" s="31" t="s">
        <v>52</v>
      </c>
    </row>
    <row r="22" spans="1:16" x14ac:dyDescent="0.2">
      <c r="A22" t="s">
        <v>59</v>
      </c>
      <c r="E22" s="29" t="s">
        <v>67</v>
      </c>
    </row>
    <row r="23" spans="1:16" x14ac:dyDescent="0.2">
      <c r="A23" s="18" t="s">
        <v>50</v>
      </c>
      <c r="B23" s="23" t="s">
        <v>35</v>
      </c>
      <c r="C23" s="23" t="s">
        <v>71</v>
      </c>
      <c r="D23" s="18" t="s">
        <v>72</v>
      </c>
      <c r="E23" s="24" t="s">
        <v>73</v>
      </c>
      <c r="F23" s="25" t="s">
        <v>54</v>
      </c>
      <c r="G23" s="26">
        <v>1</v>
      </c>
      <c r="H23" s="27"/>
      <c r="I23" s="27">
        <f>ROUND(ROUND(H23,2)*ROUND(G23,3),2)</f>
        <v>0</v>
      </c>
      <c r="J23" s="25" t="s">
        <v>55</v>
      </c>
      <c r="O23">
        <f>(I23*21)/100</f>
        <v>0</v>
      </c>
      <c r="P23" t="s">
        <v>26</v>
      </c>
    </row>
    <row r="24" spans="1:16" ht="38.25" x14ac:dyDescent="0.2">
      <c r="A24" s="28" t="s">
        <v>56</v>
      </c>
      <c r="E24" s="29" t="s">
        <v>74</v>
      </c>
    </row>
    <row r="25" spans="1:16" x14ac:dyDescent="0.2">
      <c r="A25" s="30" t="s">
        <v>58</v>
      </c>
      <c r="E25" s="31" t="s">
        <v>52</v>
      </c>
    </row>
    <row r="26" spans="1:16" x14ac:dyDescent="0.2">
      <c r="A26" t="s">
        <v>59</v>
      </c>
      <c r="E26" s="29" t="s">
        <v>75</v>
      </c>
    </row>
    <row r="27" spans="1:16" x14ac:dyDescent="0.2">
      <c r="A27" s="18" t="s">
        <v>50</v>
      </c>
      <c r="B27" s="23" t="s">
        <v>37</v>
      </c>
      <c r="C27" s="23" t="s">
        <v>71</v>
      </c>
      <c r="D27" s="18" t="s">
        <v>76</v>
      </c>
      <c r="E27" s="24" t="s">
        <v>73</v>
      </c>
      <c r="F27" s="25" t="s">
        <v>54</v>
      </c>
      <c r="G27" s="26">
        <v>1</v>
      </c>
      <c r="H27" s="27"/>
      <c r="I27" s="27">
        <f>ROUND(ROUND(H27,2)*ROUND(G27,3),2)</f>
        <v>0</v>
      </c>
      <c r="J27" s="25" t="s">
        <v>55</v>
      </c>
      <c r="O27">
        <f>(I27*21)/100</f>
        <v>0</v>
      </c>
      <c r="P27" t="s">
        <v>26</v>
      </c>
    </row>
    <row r="28" spans="1:16" ht="25.5" x14ac:dyDescent="0.2">
      <c r="A28" s="28" t="s">
        <v>56</v>
      </c>
      <c r="E28" s="29" t="s">
        <v>77</v>
      </c>
    </row>
    <row r="29" spans="1:16" x14ac:dyDescent="0.2">
      <c r="A29" s="30" t="s">
        <v>58</v>
      </c>
      <c r="E29" s="31" t="s">
        <v>52</v>
      </c>
    </row>
    <row r="30" spans="1:16" ht="51" x14ac:dyDescent="0.2">
      <c r="A30" t="s">
        <v>59</v>
      </c>
      <c r="E30" s="29" t="s">
        <v>78</v>
      </c>
    </row>
    <row r="31" spans="1:16" x14ac:dyDescent="0.2">
      <c r="A31" s="18" t="s">
        <v>50</v>
      </c>
      <c r="B31" s="23" t="s">
        <v>39</v>
      </c>
      <c r="C31" s="23" t="s">
        <v>71</v>
      </c>
      <c r="D31" s="18" t="s">
        <v>79</v>
      </c>
      <c r="E31" s="24" t="s">
        <v>73</v>
      </c>
      <c r="F31" s="25" t="s">
        <v>54</v>
      </c>
      <c r="G31" s="26">
        <v>1</v>
      </c>
      <c r="H31" s="27"/>
      <c r="I31" s="27">
        <f>ROUND(ROUND(H31,2)*ROUND(G31,3),2)</f>
        <v>0</v>
      </c>
      <c r="J31" s="25" t="s">
        <v>55</v>
      </c>
      <c r="O31">
        <f>(I31*21)/100</f>
        <v>0</v>
      </c>
      <c r="P31" t="s">
        <v>26</v>
      </c>
    </row>
    <row r="32" spans="1:16" ht="25.5" x14ac:dyDescent="0.2">
      <c r="A32" s="28" t="s">
        <v>56</v>
      </c>
      <c r="E32" s="29" t="s">
        <v>80</v>
      </c>
    </row>
    <row r="33" spans="1:16" x14ac:dyDescent="0.2">
      <c r="A33" s="30" t="s">
        <v>58</v>
      </c>
      <c r="E33" s="31" t="s">
        <v>52</v>
      </c>
    </row>
    <row r="34" spans="1:16" ht="51" x14ac:dyDescent="0.2">
      <c r="A34" t="s">
        <v>59</v>
      </c>
      <c r="E34" s="29" t="s">
        <v>78</v>
      </c>
    </row>
    <row r="35" spans="1:16" x14ac:dyDescent="0.2">
      <c r="A35" s="18" t="s">
        <v>50</v>
      </c>
      <c r="B35" s="23" t="s">
        <v>81</v>
      </c>
      <c r="C35" s="23" t="s">
        <v>71</v>
      </c>
      <c r="D35" s="18" t="s">
        <v>82</v>
      </c>
      <c r="E35" s="24" t="s">
        <v>73</v>
      </c>
      <c r="F35" s="25" t="s">
        <v>54</v>
      </c>
      <c r="G35" s="26">
        <v>1</v>
      </c>
      <c r="H35" s="27"/>
      <c r="I35" s="27">
        <f>ROUND(ROUND(H35,2)*ROUND(G35,3),2)</f>
        <v>0</v>
      </c>
      <c r="J35" s="25" t="s">
        <v>55</v>
      </c>
      <c r="O35">
        <f>(I35*21)/100</f>
        <v>0</v>
      </c>
      <c r="P35" t="s">
        <v>26</v>
      </c>
    </row>
    <row r="36" spans="1:16" ht="25.5" x14ac:dyDescent="0.2">
      <c r="A36" s="28" t="s">
        <v>56</v>
      </c>
      <c r="E36" s="29" t="s">
        <v>83</v>
      </c>
    </row>
    <row r="37" spans="1:16" x14ac:dyDescent="0.2">
      <c r="A37" s="30" t="s">
        <v>58</v>
      </c>
      <c r="E37" s="31" t="s">
        <v>52</v>
      </c>
    </row>
    <row r="38" spans="1:16" ht="51" x14ac:dyDescent="0.2">
      <c r="A38" t="s">
        <v>59</v>
      </c>
      <c r="E38" s="29" t="s">
        <v>78</v>
      </c>
    </row>
    <row r="39" spans="1:16" x14ac:dyDescent="0.2">
      <c r="A39" s="18" t="s">
        <v>50</v>
      </c>
      <c r="B39" s="23" t="s">
        <v>84</v>
      </c>
      <c r="C39" s="23" t="s">
        <v>71</v>
      </c>
      <c r="D39" s="18" t="s">
        <v>85</v>
      </c>
      <c r="E39" s="24" t="s">
        <v>73</v>
      </c>
      <c r="F39" s="25" t="s">
        <v>54</v>
      </c>
      <c r="G39" s="26">
        <v>1</v>
      </c>
      <c r="H39" s="27"/>
      <c r="I39" s="27">
        <f>ROUND(ROUND(H39,2)*ROUND(G39,3),2)</f>
        <v>0</v>
      </c>
      <c r="J39" s="25" t="s">
        <v>55</v>
      </c>
      <c r="O39">
        <f>(I39*21)/100</f>
        <v>0</v>
      </c>
      <c r="P39" t="s">
        <v>26</v>
      </c>
    </row>
    <row r="40" spans="1:16" ht="25.5" x14ac:dyDescent="0.2">
      <c r="A40" s="28" t="s">
        <v>56</v>
      </c>
      <c r="E40" s="29" t="s">
        <v>86</v>
      </c>
    </row>
    <row r="41" spans="1:16" x14ac:dyDescent="0.2">
      <c r="A41" s="30" t="s">
        <v>58</v>
      </c>
      <c r="E41" s="31" t="s">
        <v>52</v>
      </c>
    </row>
    <row r="42" spans="1:16" ht="51" x14ac:dyDescent="0.2">
      <c r="A42" t="s">
        <v>59</v>
      </c>
      <c r="E42" s="29" t="s">
        <v>78</v>
      </c>
    </row>
    <row r="43" spans="1:16" x14ac:dyDescent="0.2">
      <c r="A43" s="18" t="s">
        <v>50</v>
      </c>
      <c r="B43" s="23" t="s">
        <v>42</v>
      </c>
      <c r="C43" s="23" t="s">
        <v>87</v>
      </c>
      <c r="D43" s="18" t="s">
        <v>72</v>
      </c>
      <c r="E43" s="24" t="s">
        <v>88</v>
      </c>
      <c r="F43" s="25" t="s">
        <v>54</v>
      </c>
      <c r="G43" s="26">
        <v>1</v>
      </c>
      <c r="H43" s="27"/>
      <c r="I43" s="27">
        <f>ROUND(ROUND(H43,2)*ROUND(G43,3),2)</f>
        <v>0</v>
      </c>
      <c r="J43" s="25" t="s">
        <v>55</v>
      </c>
      <c r="O43">
        <f>(I43*21)/100</f>
        <v>0</v>
      </c>
      <c r="P43" t="s">
        <v>26</v>
      </c>
    </row>
    <row r="44" spans="1:16" ht="25.5" x14ac:dyDescent="0.2">
      <c r="A44" s="28" t="s">
        <v>56</v>
      </c>
      <c r="E44" s="29" t="s">
        <v>89</v>
      </c>
    </row>
    <row r="45" spans="1:16" x14ac:dyDescent="0.2">
      <c r="A45" s="30" t="s">
        <v>58</v>
      </c>
      <c r="E45" s="31" t="s">
        <v>52</v>
      </c>
    </row>
    <row r="46" spans="1:16" ht="51" x14ac:dyDescent="0.2">
      <c r="A46" t="s">
        <v>59</v>
      </c>
      <c r="E46" s="29" t="s">
        <v>90</v>
      </c>
    </row>
    <row r="47" spans="1:16" x14ac:dyDescent="0.2">
      <c r="A47" s="18" t="s">
        <v>50</v>
      </c>
      <c r="B47" s="23" t="s">
        <v>44</v>
      </c>
      <c r="C47" s="23" t="s">
        <v>87</v>
      </c>
      <c r="D47" s="18" t="s">
        <v>76</v>
      </c>
      <c r="E47" s="24" t="s">
        <v>88</v>
      </c>
      <c r="F47" s="25" t="s">
        <v>54</v>
      </c>
      <c r="G47" s="26">
        <v>1</v>
      </c>
      <c r="H47" s="27"/>
      <c r="I47" s="27">
        <f>ROUND(ROUND(H47,2)*ROUND(G47,3),2)</f>
        <v>0</v>
      </c>
      <c r="J47" s="25" t="s">
        <v>55</v>
      </c>
      <c r="O47">
        <f>(I47*21)/100</f>
        <v>0</v>
      </c>
      <c r="P47" t="s">
        <v>26</v>
      </c>
    </row>
    <row r="48" spans="1:16" ht="25.5" x14ac:dyDescent="0.2">
      <c r="A48" s="28" t="s">
        <v>56</v>
      </c>
      <c r="E48" s="29" t="s">
        <v>91</v>
      </c>
    </row>
    <row r="49" spans="1:16" x14ac:dyDescent="0.2">
      <c r="A49" s="30" t="s">
        <v>58</v>
      </c>
      <c r="E49" s="31" t="s">
        <v>52</v>
      </c>
    </row>
    <row r="50" spans="1:16" ht="51" x14ac:dyDescent="0.2">
      <c r="A50" t="s">
        <v>59</v>
      </c>
      <c r="E50" s="29" t="s">
        <v>90</v>
      </c>
    </row>
    <row r="51" spans="1:16" x14ac:dyDescent="0.2">
      <c r="A51" s="18" t="s">
        <v>50</v>
      </c>
      <c r="B51" s="23" t="s">
        <v>46</v>
      </c>
      <c r="C51" s="23" t="s">
        <v>92</v>
      </c>
      <c r="D51" s="18" t="s">
        <v>52</v>
      </c>
      <c r="E51" s="24" t="s">
        <v>93</v>
      </c>
      <c r="F51" s="25" t="s">
        <v>94</v>
      </c>
      <c r="G51" s="26">
        <v>0.14599999999999999</v>
      </c>
      <c r="H51" s="27"/>
      <c r="I51" s="27">
        <f>ROUND(ROUND(H51,2)*ROUND(G51,3),2)</f>
        <v>0</v>
      </c>
      <c r="J51" s="25" t="s">
        <v>55</v>
      </c>
      <c r="O51">
        <f>(I51*21)/100</f>
        <v>0</v>
      </c>
      <c r="P51" t="s">
        <v>26</v>
      </c>
    </row>
    <row r="52" spans="1:16" ht="102" x14ac:dyDescent="0.2">
      <c r="A52" s="28" t="s">
        <v>56</v>
      </c>
      <c r="E52" s="29" t="s">
        <v>95</v>
      </c>
    </row>
    <row r="53" spans="1:16" x14ac:dyDescent="0.2">
      <c r="A53" s="30" t="s">
        <v>58</v>
      </c>
      <c r="E53" s="31" t="s">
        <v>96</v>
      </c>
    </row>
    <row r="54" spans="1:16" ht="51" x14ac:dyDescent="0.2">
      <c r="A54" t="s">
        <v>59</v>
      </c>
      <c r="E54" s="29" t="s">
        <v>90</v>
      </c>
    </row>
    <row r="55" spans="1:16" x14ac:dyDescent="0.2">
      <c r="A55" s="18" t="s">
        <v>50</v>
      </c>
      <c r="B55" s="23" t="s">
        <v>97</v>
      </c>
      <c r="C55" s="23" t="s">
        <v>98</v>
      </c>
      <c r="D55" s="18" t="s">
        <v>52</v>
      </c>
      <c r="E55" s="24" t="s">
        <v>99</v>
      </c>
      <c r="F55" s="25" t="s">
        <v>54</v>
      </c>
      <c r="G55" s="26">
        <v>1</v>
      </c>
      <c r="H55" s="27"/>
      <c r="I55" s="27">
        <f>ROUND(ROUND(H55,2)*ROUND(G55,3),2)</f>
        <v>0</v>
      </c>
      <c r="J55" s="25" t="s">
        <v>55</v>
      </c>
      <c r="O55">
        <f>(I55*21)/100</f>
        <v>0</v>
      </c>
      <c r="P55" t="s">
        <v>26</v>
      </c>
    </row>
    <row r="56" spans="1:16" ht="51" x14ac:dyDescent="0.2">
      <c r="A56" s="28" t="s">
        <v>56</v>
      </c>
      <c r="E56" s="29" t="s">
        <v>100</v>
      </c>
    </row>
    <row r="57" spans="1:16" x14ac:dyDescent="0.2">
      <c r="A57" s="30" t="s">
        <v>58</v>
      </c>
      <c r="E57" s="31" t="s">
        <v>52</v>
      </c>
    </row>
    <row r="58" spans="1:16" ht="51" x14ac:dyDescent="0.2">
      <c r="A58" t="s">
        <v>59</v>
      </c>
      <c r="E58" s="29" t="s">
        <v>90</v>
      </c>
    </row>
    <row r="59" spans="1:16" x14ac:dyDescent="0.2">
      <c r="A59" s="18" t="s">
        <v>50</v>
      </c>
      <c r="B59" s="23" t="s">
        <v>101</v>
      </c>
      <c r="C59" s="23" t="s">
        <v>102</v>
      </c>
      <c r="D59" s="18" t="s">
        <v>52</v>
      </c>
      <c r="E59" s="24" t="s">
        <v>103</v>
      </c>
      <c r="F59" s="25" t="s">
        <v>104</v>
      </c>
      <c r="G59" s="26">
        <v>1</v>
      </c>
      <c r="H59" s="27"/>
      <c r="I59" s="27">
        <f>ROUND(ROUND(H59,2)*ROUND(G59,3),2)</f>
        <v>0</v>
      </c>
      <c r="J59" s="25" t="s">
        <v>55</v>
      </c>
      <c r="O59">
        <f>(I59*21)/100</f>
        <v>0</v>
      </c>
      <c r="P59" t="s">
        <v>26</v>
      </c>
    </row>
    <row r="60" spans="1:16" x14ac:dyDescent="0.2">
      <c r="A60" s="28" t="s">
        <v>56</v>
      </c>
      <c r="E60" s="29" t="s">
        <v>105</v>
      </c>
    </row>
    <row r="61" spans="1:16" x14ac:dyDescent="0.2">
      <c r="A61" s="30" t="s">
        <v>58</v>
      </c>
      <c r="E61" s="31" t="s">
        <v>52</v>
      </c>
    </row>
    <row r="62" spans="1:16" x14ac:dyDescent="0.2">
      <c r="A62" t="s">
        <v>59</v>
      </c>
      <c r="E62" s="29" t="s">
        <v>106</v>
      </c>
    </row>
    <row r="63" spans="1:16" x14ac:dyDescent="0.2">
      <c r="A63" s="18" t="s">
        <v>50</v>
      </c>
      <c r="B63" s="23" t="s">
        <v>107</v>
      </c>
      <c r="C63" s="23" t="s">
        <v>108</v>
      </c>
      <c r="D63" s="18" t="s">
        <v>52</v>
      </c>
      <c r="E63" s="24" t="s">
        <v>109</v>
      </c>
      <c r="F63" s="25" t="s">
        <v>54</v>
      </c>
      <c r="G63" s="26">
        <v>1</v>
      </c>
      <c r="H63" s="27"/>
      <c r="I63" s="27">
        <f>ROUND(ROUND(H63,2)*ROUND(G63,3),2)</f>
        <v>0</v>
      </c>
      <c r="J63" s="25" t="s">
        <v>55</v>
      </c>
      <c r="O63">
        <f>(I63*21)/100</f>
        <v>0</v>
      </c>
      <c r="P63" t="s">
        <v>26</v>
      </c>
    </row>
    <row r="64" spans="1:16" ht="25.5" x14ac:dyDescent="0.2">
      <c r="A64" s="28" t="s">
        <v>56</v>
      </c>
      <c r="E64" s="29" t="s">
        <v>110</v>
      </c>
    </row>
    <row r="65" spans="1:16" x14ac:dyDescent="0.2">
      <c r="A65" s="30" t="s">
        <v>58</v>
      </c>
      <c r="E65" s="31" t="s">
        <v>52</v>
      </c>
    </row>
    <row r="66" spans="1:16" ht="51" x14ac:dyDescent="0.2">
      <c r="A66" t="s">
        <v>59</v>
      </c>
      <c r="E66" s="29" t="s">
        <v>90</v>
      </c>
    </row>
    <row r="67" spans="1:16" x14ac:dyDescent="0.2">
      <c r="A67" s="18" t="s">
        <v>50</v>
      </c>
      <c r="B67" s="23" t="s">
        <v>111</v>
      </c>
      <c r="C67" s="23" t="s">
        <v>112</v>
      </c>
      <c r="D67" s="18" t="s">
        <v>52</v>
      </c>
      <c r="E67" s="24" t="s">
        <v>113</v>
      </c>
      <c r="F67" s="25" t="s">
        <v>54</v>
      </c>
      <c r="G67" s="26">
        <v>1</v>
      </c>
      <c r="H67" s="27"/>
      <c r="I67" s="27">
        <f>ROUND(ROUND(H67,2)*ROUND(G67,3),2)</f>
        <v>0</v>
      </c>
      <c r="J67" s="25" t="s">
        <v>55</v>
      </c>
      <c r="O67">
        <f>(I67*21)/100</f>
        <v>0</v>
      </c>
      <c r="P67" t="s">
        <v>26</v>
      </c>
    </row>
    <row r="68" spans="1:16" ht="25.5" x14ac:dyDescent="0.2">
      <c r="A68" s="28" t="s">
        <v>56</v>
      </c>
      <c r="E68" s="29" t="s">
        <v>114</v>
      </c>
    </row>
    <row r="69" spans="1:16" x14ac:dyDescent="0.2">
      <c r="A69" s="30" t="s">
        <v>58</v>
      </c>
      <c r="E69" s="31" t="s">
        <v>52</v>
      </c>
    </row>
    <row r="70" spans="1:16" ht="51" x14ac:dyDescent="0.2">
      <c r="A70" t="s">
        <v>59</v>
      </c>
      <c r="E70" s="29" t="s">
        <v>90</v>
      </c>
    </row>
    <row r="71" spans="1:16" x14ac:dyDescent="0.2">
      <c r="A71" s="18" t="s">
        <v>50</v>
      </c>
      <c r="B71" s="23" t="s">
        <v>115</v>
      </c>
      <c r="C71" s="23" t="s">
        <v>116</v>
      </c>
      <c r="D71" s="18" t="s">
        <v>52</v>
      </c>
      <c r="E71" s="24" t="s">
        <v>117</v>
      </c>
      <c r="F71" s="25" t="s">
        <v>54</v>
      </c>
      <c r="G71" s="26">
        <v>1</v>
      </c>
      <c r="H71" s="27"/>
      <c r="I71" s="27">
        <f>ROUND(ROUND(H71,2)*ROUND(G71,3),2)</f>
        <v>0</v>
      </c>
      <c r="J71" s="25" t="s">
        <v>55</v>
      </c>
      <c r="O71">
        <f>(I71*21)/100</f>
        <v>0</v>
      </c>
      <c r="P71" t="s">
        <v>26</v>
      </c>
    </row>
    <row r="72" spans="1:16" x14ac:dyDescent="0.2">
      <c r="A72" s="28" t="s">
        <v>56</v>
      </c>
      <c r="E72" s="29" t="s">
        <v>118</v>
      </c>
    </row>
    <row r="73" spans="1:16" x14ac:dyDescent="0.2">
      <c r="A73" s="30" t="s">
        <v>58</v>
      </c>
      <c r="E73" s="31" t="s">
        <v>52</v>
      </c>
    </row>
    <row r="74" spans="1:16" ht="51" x14ac:dyDescent="0.2">
      <c r="A74" t="s">
        <v>59</v>
      </c>
      <c r="E74" s="29" t="s">
        <v>90</v>
      </c>
    </row>
    <row r="75" spans="1:16" x14ac:dyDescent="0.2">
      <c r="A75" s="18" t="s">
        <v>50</v>
      </c>
      <c r="B75" s="23" t="s">
        <v>119</v>
      </c>
      <c r="C75" s="23" t="s">
        <v>120</v>
      </c>
      <c r="D75" s="18" t="s">
        <v>52</v>
      </c>
      <c r="E75" s="24" t="s">
        <v>121</v>
      </c>
      <c r="F75" s="25" t="s">
        <v>54</v>
      </c>
      <c r="G75" s="26">
        <v>1</v>
      </c>
      <c r="H75" s="27"/>
      <c r="I75" s="27">
        <f>ROUND(ROUND(H75,2)*ROUND(G75,3),2)</f>
        <v>0</v>
      </c>
      <c r="J75" s="25" t="s">
        <v>55</v>
      </c>
      <c r="O75">
        <f>(I75*21)/100</f>
        <v>0</v>
      </c>
      <c r="P75" t="s">
        <v>26</v>
      </c>
    </row>
    <row r="76" spans="1:16" x14ac:dyDescent="0.2">
      <c r="A76" s="28" t="s">
        <v>56</v>
      </c>
      <c r="E76" s="29" t="s">
        <v>122</v>
      </c>
    </row>
    <row r="77" spans="1:16" x14ac:dyDescent="0.2">
      <c r="A77" s="30" t="s">
        <v>58</v>
      </c>
      <c r="E77" s="31" t="s">
        <v>52</v>
      </c>
    </row>
    <row r="78" spans="1:16" ht="76.5" x14ac:dyDescent="0.2">
      <c r="A78" t="s">
        <v>59</v>
      </c>
      <c r="E78" s="29" t="s">
        <v>123</v>
      </c>
    </row>
    <row r="79" spans="1:16" x14ac:dyDescent="0.2">
      <c r="A79" s="18" t="s">
        <v>50</v>
      </c>
      <c r="B79" s="23" t="s">
        <v>124</v>
      </c>
      <c r="C79" s="23" t="s">
        <v>125</v>
      </c>
      <c r="D79" s="18" t="s">
        <v>52</v>
      </c>
      <c r="E79" s="24" t="s">
        <v>126</v>
      </c>
      <c r="F79" s="25" t="s">
        <v>54</v>
      </c>
      <c r="G79" s="26">
        <v>1</v>
      </c>
      <c r="H79" s="27"/>
      <c r="I79" s="27">
        <f>ROUND(ROUND(H79,2)*ROUND(G79,3),2)</f>
        <v>0</v>
      </c>
      <c r="J79" s="25" t="s">
        <v>55</v>
      </c>
      <c r="O79">
        <f>(I79*21)/100</f>
        <v>0</v>
      </c>
      <c r="P79" t="s">
        <v>26</v>
      </c>
    </row>
    <row r="80" spans="1:16" ht="25.5" x14ac:dyDescent="0.2">
      <c r="A80" s="28" t="s">
        <v>56</v>
      </c>
      <c r="E80" s="29" t="s">
        <v>127</v>
      </c>
    </row>
    <row r="81" spans="1:16" x14ac:dyDescent="0.2">
      <c r="A81" s="30" t="s">
        <v>58</v>
      </c>
      <c r="E81" s="31" t="s">
        <v>52</v>
      </c>
    </row>
    <row r="82" spans="1:16" ht="51" x14ac:dyDescent="0.2">
      <c r="A82" t="s">
        <v>59</v>
      </c>
      <c r="E82" s="29" t="s">
        <v>90</v>
      </c>
    </row>
    <row r="83" spans="1:16" x14ac:dyDescent="0.2">
      <c r="A83" s="18" t="s">
        <v>50</v>
      </c>
      <c r="B83" s="23" t="s">
        <v>128</v>
      </c>
      <c r="C83" s="23" t="s">
        <v>129</v>
      </c>
      <c r="D83" s="18" t="s">
        <v>52</v>
      </c>
      <c r="E83" s="24" t="s">
        <v>130</v>
      </c>
      <c r="F83" s="25" t="s">
        <v>54</v>
      </c>
      <c r="G83" s="26">
        <v>1</v>
      </c>
      <c r="H83" s="27"/>
      <c r="I83" s="27">
        <f>ROUND(ROUND(H83,2)*ROUND(G83,3),2)</f>
        <v>0</v>
      </c>
      <c r="J83" s="25" t="s">
        <v>55</v>
      </c>
      <c r="O83">
        <f>(I83*21)/100</f>
        <v>0</v>
      </c>
      <c r="P83" t="s">
        <v>26</v>
      </c>
    </row>
    <row r="84" spans="1:16" ht="25.5" x14ac:dyDescent="0.2">
      <c r="A84" s="28" t="s">
        <v>56</v>
      </c>
      <c r="E84" s="29" t="s">
        <v>131</v>
      </c>
    </row>
    <row r="85" spans="1:16" x14ac:dyDescent="0.2">
      <c r="A85" s="30" t="s">
        <v>58</v>
      </c>
      <c r="E85" s="31" t="s">
        <v>52</v>
      </c>
    </row>
    <row r="86" spans="1:16" ht="51" x14ac:dyDescent="0.2">
      <c r="A86" t="s">
        <v>59</v>
      </c>
      <c r="E86" s="29" t="s">
        <v>90</v>
      </c>
    </row>
    <row r="87" spans="1:16" x14ac:dyDescent="0.2">
      <c r="A87" s="18" t="s">
        <v>50</v>
      </c>
      <c r="B87" s="23" t="s">
        <v>132</v>
      </c>
      <c r="C87" s="23" t="s">
        <v>133</v>
      </c>
      <c r="D87" s="18" t="s">
        <v>52</v>
      </c>
      <c r="E87" s="24" t="s">
        <v>134</v>
      </c>
      <c r="F87" s="25" t="s">
        <v>54</v>
      </c>
      <c r="G87" s="26">
        <v>1</v>
      </c>
      <c r="H87" s="27"/>
      <c r="I87" s="27">
        <f>ROUND(ROUND(H87,2)*ROUND(G87,3),2)</f>
        <v>0</v>
      </c>
      <c r="J87" s="25" t="s">
        <v>55</v>
      </c>
      <c r="O87">
        <f>(I87*21)/100</f>
        <v>0</v>
      </c>
      <c r="P87" t="s">
        <v>26</v>
      </c>
    </row>
    <row r="88" spans="1:16" ht="38.25" x14ac:dyDescent="0.2">
      <c r="A88" s="28" t="s">
        <v>56</v>
      </c>
      <c r="E88" s="29" t="s">
        <v>135</v>
      </c>
    </row>
    <row r="89" spans="1:16" x14ac:dyDescent="0.2">
      <c r="A89" s="30" t="s">
        <v>58</v>
      </c>
      <c r="E89" s="31" t="s">
        <v>52</v>
      </c>
    </row>
    <row r="90" spans="1:16" ht="114.75" x14ac:dyDescent="0.2">
      <c r="A90" t="s">
        <v>59</v>
      </c>
      <c r="E90" s="29" t="s">
        <v>136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1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</f>
        <v>0</v>
      </c>
      <c r="P2" t="s">
        <v>25</v>
      </c>
    </row>
    <row r="3" spans="1:18" ht="15" customHeight="1" x14ac:dyDescent="0.25">
      <c r="A3" t="s">
        <v>11</v>
      </c>
      <c r="B3" s="11" t="s">
        <v>13</v>
      </c>
      <c r="C3" s="40" t="s">
        <v>14</v>
      </c>
      <c r="D3" s="36"/>
      <c r="E3" s="12" t="s">
        <v>15</v>
      </c>
      <c r="F3" s="1"/>
      <c r="G3" s="8"/>
      <c r="H3" s="7" t="s">
        <v>27</v>
      </c>
      <c r="I3" s="34">
        <f>0+I9</f>
        <v>0</v>
      </c>
      <c r="J3" s="9"/>
      <c r="O3" t="s">
        <v>22</v>
      </c>
      <c r="P3" t="s">
        <v>26</v>
      </c>
    </row>
    <row r="4" spans="1:18" ht="15" customHeight="1" x14ac:dyDescent="0.25">
      <c r="A4" t="s">
        <v>16</v>
      </c>
      <c r="B4" s="11" t="s">
        <v>17</v>
      </c>
      <c r="C4" s="40" t="s">
        <v>137</v>
      </c>
      <c r="D4" s="36"/>
      <c r="E4" s="12" t="s">
        <v>138</v>
      </c>
      <c r="F4" s="1"/>
      <c r="G4" s="1"/>
      <c r="H4" s="10"/>
      <c r="I4" s="10"/>
      <c r="J4" s="1"/>
      <c r="O4" t="s">
        <v>23</v>
      </c>
      <c r="P4" t="s">
        <v>26</v>
      </c>
    </row>
    <row r="5" spans="1:18" ht="12.75" customHeight="1" x14ac:dyDescent="0.25">
      <c r="A5" t="s">
        <v>20</v>
      </c>
      <c r="B5" s="14" t="s">
        <v>21</v>
      </c>
      <c r="C5" s="41" t="s">
        <v>27</v>
      </c>
      <c r="D5" s="42"/>
      <c r="E5" s="15" t="s">
        <v>28</v>
      </c>
      <c r="F5" s="5"/>
      <c r="G5" s="5"/>
      <c r="H5" s="5"/>
      <c r="I5" s="5"/>
      <c r="J5" s="5"/>
      <c r="O5" t="s">
        <v>24</v>
      </c>
      <c r="P5" t="s">
        <v>26</v>
      </c>
    </row>
    <row r="6" spans="1:18" ht="12.75" customHeight="1" x14ac:dyDescent="0.2">
      <c r="A6" s="39" t="s">
        <v>29</v>
      </c>
      <c r="B6" s="39" t="s">
        <v>31</v>
      </c>
      <c r="C6" s="39" t="s">
        <v>32</v>
      </c>
      <c r="D6" s="39" t="s">
        <v>33</v>
      </c>
      <c r="E6" s="39" t="s">
        <v>34</v>
      </c>
      <c r="F6" s="39" t="s">
        <v>36</v>
      </c>
      <c r="G6" s="39" t="s">
        <v>38</v>
      </c>
      <c r="H6" s="39" t="s">
        <v>40</v>
      </c>
      <c r="I6" s="39"/>
      <c r="J6" s="39" t="s">
        <v>45</v>
      </c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3" t="s">
        <v>41</v>
      </c>
      <c r="I7" s="13" t="s">
        <v>43</v>
      </c>
      <c r="J7" s="39"/>
    </row>
    <row r="8" spans="1:18" ht="12.75" customHeight="1" x14ac:dyDescent="0.2">
      <c r="A8" s="13" t="s">
        <v>30</v>
      </c>
      <c r="B8" s="13" t="s">
        <v>27</v>
      </c>
      <c r="C8" s="13" t="s">
        <v>26</v>
      </c>
      <c r="D8" s="13" t="s">
        <v>25</v>
      </c>
      <c r="E8" s="13" t="s">
        <v>35</v>
      </c>
      <c r="F8" s="13" t="s">
        <v>37</v>
      </c>
      <c r="G8" s="13" t="s">
        <v>39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30</v>
      </c>
      <c r="D9" s="19"/>
      <c r="E9" s="21" t="s">
        <v>139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18" t="s">
        <v>50</v>
      </c>
      <c r="B10" s="23" t="s">
        <v>27</v>
      </c>
      <c r="C10" s="23" t="s">
        <v>140</v>
      </c>
      <c r="D10" s="18" t="s">
        <v>52</v>
      </c>
      <c r="E10" s="24" t="s">
        <v>141</v>
      </c>
      <c r="F10" s="25" t="s">
        <v>104</v>
      </c>
      <c r="G10" s="26">
        <v>1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26</v>
      </c>
    </row>
    <row r="11" spans="1:18" ht="178.5" x14ac:dyDescent="0.2">
      <c r="A11" s="28" t="s">
        <v>56</v>
      </c>
      <c r="E11" s="29" t="s">
        <v>142</v>
      </c>
    </row>
    <row r="12" spans="1:18" x14ac:dyDescent="0.2">
      <c r="A12" s="30" t="s">
        <v>58</v>
      </c>
      <c r="E12" s="31" t="s">
        <v>52</v>
      </c>
    </row>
    <row r="13" spans="1:18" x14ac:dyDescent="0.2">
      <c r="A13" t="s">
        <v>59</v>
      </c>
      <c r="E13" s="29" t="s">
        <v>75</v>
      </c>
    </row>
    <row r="14" spans="1:18" x14ac:dyDescent="0.2">
      <c r="A14" s="18" t="s">
        <v>50</v>
      </c>
      <c r="B14" s="23" t="s">
        <v>26</v>
      </c>
      <c r="C14" s="23" t="s">
        <v>143</v>
      </c>
      <c r="D14" s="18" t="s">
        <v>52</v>
      </c>
      <c r="E14" s="24" t="s">
        <v>144</v>
      </c>
      <c r="F14" s="25" t="s">
        <v>54</v>
      </c>
      <c r="G14" s="26">
        <v>1</v>
      </c>
      <c r="H14" s="27"/>
      <c r="I14" s="27">
        <f>ROUND(ROUND(H14,2)*ROUND(G14,3),2)</f>
        <v>0</v>
      </c>
      <c r="J14" s="25" t="s">
        <v>55</v>
      </c>
      <c r="O14">
        <f>(I14*21)/100</f>
        <v>0</v>
      </c>
      <c r="P14" t="s">
        <v>26</v>
      </c>
    </row>
    <row r="15" spans="1:18" ht="51" x14ac:dyDescent="0.2">
      <c r="A15" s="28" t="s">
        <v>56</v>
      </c>
      <c r="E15" s="29" t="s">
        <v>145</v>
      </c>
    </row>
    <row r="16" spans="1:18" x14ac:dyDescent="0.2">
      <c r="A16" s="30" t="s">
        <v>58</v>
      </c>
      <c r="E16" s="31" t="s">
        <v>52</v>
      </c>
    </row>
    <row r="17" spans="1:16" ht="51" x14ac:dyDescent="0.2">
      <c r="A17" t="s">
        <v>59</v>
      </c>
      <c r="E17" s="29" t="s">
        <v>146</v>
      </c>
    </row>
    <row r="18" spans="1:16" x14ac:dyDescent="0.2">
      <c r="A18" s="18" t="s">
        <v>50</v>
      </c>
      <c r="B18" s="23" t="s">
        <v>25</v>
      </c>
      <c r="C18" s="23" t="s">
        <v>147</v>
      </c>
      <c r="D18" s="18" t="s">
        <v>52</v>
      </c>
      <c r="E18" s="24" t="s">
        <v>148</v>
      </c>
      <c r="F18" s="25" t="s">
        <v>54</v>
      </c>
      <c r="G18" s="26">
        <v>1</v>
      </c>
      <c r="H18" s="27"/>
      <c r="I18" s="27">
        <f>ROUND(ROUND(H18,2)*ROUND(G18,3),2)</f>
        <v>0</v>
      </c>
      <c r="J18" s="25" t="s">
        <v>55</v>
      </c>
      <c r="O18">
        <f>(I18*21)/100</f>
        <v>0</v>
      </c>
      <c r="P18" t="s">
        <v>26</v>
      </c>
    </row>
    <row r="19" spans="1:16" ht="25.5" x14ac:dyDescent="0.2">
      <c r="A19" s="28" t="s">
        <v>56</v>
      </c>
      <c r="E19" s="29" t="s">
        <v>149</v>
      </c>
    </row>
    <row r="20" spans="1:16" x14ac:dyDescent="0.2">
      <c r="A20" s="30" t="s">
        <v>58</v>
      </c>
      <c r="E20" s="31" t="s">
        <v>52</v>
      </c>
    </row>
    <row r="21" spans="1:16" ht="51" x14ac:dyDescent="0.2">
      <c r="A21" t="s">
        <v>59</v>
      </c>
      <c r="E21" s="29" t="s">
        <v>146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553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0+O9+O38+O171+O220+O257+O294+O351+O364+O385</f>
        <v>0</v>
      </c>
      <c r="P2" t="s">
        <v>25</v>
      </c>
    </row>
    <row r="3" spans="1:18" ht="15" customHeight="1" x14ac:dyDescent="0.25">
      <c r="A3" t="s">
        <v>11</v>
      </c>
      <c r="B3" s="11" t="s">
        <v>13</v>
      </c>
      <c r="C3" s="40" t="s">
        <v>14</v>
      </c>
      <c r="D3" s="36"/>
      <c r="E3" s="12" t="s">
        <v>15</v>
      </c>
      <c r="F3" s="1"/>
      <c r="G3" s="8"/>
      <c r="H3" s="7" t="s">
        <v>27</v>
      </c>
      <c r="I3" s="34">
        <f>0+I9+I38+I171+I220+I257+I294+I351+I364+I385</f>
        <v>0</v>
      </c>
      <c r="J3" s="9"/>
      <c r="O3" t="s">
        <v>22</v>
      </c>
      <c r="P3" t="s">
        <v>26</v>
      </c>
    </row>
    <row r="4" spans="1:18" ht="15" customHeight="1" x14ac:dyDescent="0.25">
      <c r="A4" t="s">
        <v>16</v>
      </c>
      <c r="B4" s="11" t="s">
        <v>17</v>
      </c>
      <c r="C4" s="40" t="s">
        <v>150</v>
      </c>
      <c r="D4" s="36"/>
      <c r="E4" s="12" t="s">
        <v>151</v>
      </c>
      <c r="F4" s="1"/>
      <c r="G4" s="1"/>
      <c r="H4" s="10"/>
      <c r="I4" s="10"/>
      <c r="J4" s="1"/>
      <c r="O4" t="s">
        <v>23</v>
      </c>
      <c r="P4" t="s">
        <v>26</v>
      </c>
    </row>
    <row r="5" spans="1:18" ht="12.75" customHeight="1" x14ac:dyDescent="0.25">
      <c r="A5" t="s">
        <v>20</v>
      </c>
      <c r="B5" s="14" t="s">
        <v>21</v>
      </c>
      <c r="C5" s="41" t="s">
        <v>27</v>
      </c>
      <c r="D5" s="42"/>
      <c r="E5" s="15" t="s">
        <v>28</v>
      </c>
      <c r="F5" s="5"/>
      <c r="G5" s="5"/>
      <c r="H5" s="5"/>
      <c r="I5" s="5"/>
      <c r="J5" s="5"/>
      <c r="O5" t="s">
        <v>24</v>
      </c>
      <c r="P5" t="s">
        <v>26</v>
      </c>
    </row>
    <row r="6" spans="1:18" ht="12.75" customHeight="1" x14ac:dyDescent="0.2">
      <c r="A6" s="39" t="s">
        <v>29</v>
      </c>
      <c r="B6" s="39" t="s">
        <v>31</v>
      </c>
      <c r="C6" s="39" t="s">
        <v>32</v>
      </c>
      <c r="D6" s="39" t="s">
        <v>33</v>
      </c>
      <c r="E6" s="39" t="s">
        <v>34</v>
      </c>
      <c r="F6" s="39" t="s">
        <v>36</v>
      </c>
      <c r="G6" s="39" t="s">
        <v>38</v>
      </c>
      <c r="H6" s="39" t="s">
        <v>40</v>
      </c>
      <c r="I6" s="39"/>
      <c r="J6" s="39" t="s">
        <v>45</v>
      </c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3" t="s">
        <v>41</v>
      </c>
      <c r="I7" s="13" t="s">
        <v>43</v>
      </c>
      <c r="J7" s="39"/>
    </row>
    <row r="8" spans="1:18" ht="12.75" customHeight="1" x14ac:dyDescent="0.2">
      <c r="A8" s="13" t="s">
        <v>30</v>
      </c>
      <c r="B8" s="13" t="s">
        <v>27</v>
      </c>
      <c r="C8" s="13" t="s">
        <v>26</v>
      </c>
      <c r="D8" s="13" t="s">
        <v>25</v>
      </c>
      <c r="E8" s="13" t="s">
        <v>35</v>
      </c>
      <c r="F8" s="13" t="s">
        <v>37</v>
      </c>
      <c r="G8" s="13" t="s">
        <v>39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30</v>
      </c>
      <c r="D9" s="19"/>
      <c r="E9" s="21" t="s">
        <v>139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0+I10+I14+I18+I22+I26+I30+I34</f>
        <v>0</v>
      </c>
      <c r="R9">
        <f>0+O10+O14+O18+O22+O26+O30+O34</f>
        <v>0</v>
      </c>
    </row>
    <row r="10" spans="1:18" x14ac:dyDescent="0.2">
      <c r="A10" s="18" t="s">
        <v>50</v>
      </c>
      <c r="B10" s="23" t="s">
        <v>27</v>
      </c>
      <c r="C10" s="23" t="s">
        <v>152</v>
      </c>
      <c r="D10" s="18" t="s">
        <v>52</v>
      </c>
      <c r="E10" s="24" t="s">
        <v>153</v>
      </c>
      <c r="F10" s="25" t="s">
        <v>154</v>
      </c>
      <c r="G10" s="26">
        <v>3.9590000000000001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26</v>
      </c>
    </row>
    <row r="11" spans="1:18" x14ac:dyDescent="0.2">
      <c r="A11" s="28" t="s">
        <v>56</v>
      </c>
      <c r="E11" s="29" t="s">
        <v>155</v>
      </c>
    </row>
    <row r="12" spans="1:18" x14ac:dyDescent="0.2">
      <c r="A12" s="30" t="s">
        <v>58</v>
      </c>
      <c r="E12" s="31" t="s">
        <v>156</v>
      </c>
    </row>
    <row r="13" spans="1:18" ht="63.75" x14ac:dyDescent="0.2">
      <c r="A13" t="s">
        <v>59</v>
      </c>
      <c r="E13" s="29" t="s">
        <v>157</v>
      </c>
    </row>
    <row r="14" spans="1:18" ht="25.5" x14ac:dyDescent="0.2">
      <c r="A14" s="18" t="s">
        <v>50</v>
      </c>
      <c r="B14" s="23" t="s">
        <v>26</v>
      </c>
      <c r="C14" s="23" t="s">
        <v>158</v>
      </c>
      <c r="D14" s="18" t="s">
        <v>72</v>
      </c>
      <c r="E14" s="24" t="s">
        <v>159</v>
      </c>
      <c r="F14" s="25" t="s">
        <v>154</v>
      </c>
      <c r="G14" s="26">
        <v>131.262</v>
      </c>
      <c r="H14" s="27"/>
      <c r="I14" s="27">
        <f>ROUND(ROUND(H14,2)*ROUND(G14,3),2)</f>
        <v>0</v>
      </c>
      <c r="J14" s="25" t="s">
        <v>55</v>
      </c>
      <c r="O14">
        <f>(I14*21)/100</f>
        <v>0</v>
      </c>
      <c r="P14" t="s">
        <v>26</v>
      </c>
    </row>
    <row r="15" spans="1:18" x14ac:dyDescent="0.2">
      <c r="A15" s="28" t="s">
        <v>56</v>
      </c>
      <c r="E15" s="29" t="s">
        <v>160</v>
      </c>
    </row>
    <row r="16" spans="1:18" ht="76.5" x14ac:dyDescent="0.2">
      <c r="A16" s="30" t="s">
        <v>58</v>
      </c>
      <c r="E16" s="31" t="s">
        <v>161</v>
      </c>
    </row>
    <row r="17" spans="1:16" ht="140.25" x14ac:dyDescent="0.2">
      <c r="A17" t="s">
        <v>59</v>
      </c>
      <c r="E17" s="29" t="s">
        <v>162</v>
      </c>
    </row>
    <row r="18" spans="1:16" ht="25.5" x14ac:dyDescent="0.2">
      <c r="A18" s="18" t="s">
        <v>50</v>
      </c>
      <c r="B18" s="23" t="s">
        <v>25</v>
      </c>
      <c r="C18" s="23" t="s">
        <v>158</v>
      </c>
      <c r="D18" s="18" t="s">
        <v>76</v>
      </c>
      <c r="E18" s="24" t="s">
        <v>159</v>
      </c>
      <c r="F18" s="25" t="s">
        <v>154</v>
      </c>
      <c r="G18" s="26">
        <v>186.821</v>
      </c>
      <c r="H18" s="27"/>
      <c r="I18" s="27">
        <f>ROUND(ROUND(H18,2)*ROUND(G18,3),2)</f>
        <v>0</v>
      </c>
      <c r="J18" s="25" t="s">
        <v>55</v>
      </c>
      <c r="O18">
        <f>(I18*21)/100</f>
        <v>0</v>
      </c>
      <c r="P18" t="s">
        <v>26</v>
      </c>
    </row>
    <row r="19" spans="1:16" x14ac:dyDescent="0.2">
      <c r="A19" s="28" t="s">
        <v>56</v>
      </c>
      <c r="E19" s="29" t="s">
        <v>163</v>
      </c>
    </row>
    <row r="20" spans="1:16" ht="38.25" x14ac:dyDescent="0.2">
      <c r="A20" s="30" t="s">
        <v>58</v>
      </c>
      <c r="E20" s="31" t="s">
        <v>164</v>
      </c>
    </row>
    <row r="21" spans="1:16" ht="140.25" x14ac:dyDescent="0.2">
      <c r="A21" t="s">
        <v>59</v>
      </c>
      <c r="E21" s="29" t="s">
        <v>162</v>
      </c>
    </row>
    <row r="22" spans="1:16" ht="25.5" x14ac:dyDescent="0.2">
      <c r="A22" s="18" t="s">
        <v>50</v>
      </c>
      <c r="B22" s="23" t="s">
        <v>35</v>
      </c>
      <c r="C22" s="23" t="s">
        <v>165</v>
      </c>
      <c r="D22" s="18" t="s">
        <v>52</v>
      </c>
      <c r="E22" s="24" t="s">
        <v>166</v>
      </c>
      <c r="F22" s="25" t="s">
        <v>154</v>
      </c>
      <c r="G22" s="26">
        <v>69.483999999999995</v>
      </c>
      <c r="H22" s="27"/>
      <c r="I22" s="27">
        <f>ROUND(ROUND(H22,2)*ROUND(G22,3),2)</f>
        <v>0</v>
      </c>
      <c r="J22" s="25" t="s">
        <v>55</v>
      </c>
      <c r="O22">
        <f>(I22*21)/100</f>
        <v>0</v>
      </c>
      <c r="P22" t="s">
        <v>26</v>
      </c>
    </row>
    <row r="23" spans="1:16" x14ac:dyDescent="0.2">
      <c r="A23" s="28" t="s">
        <v>56</v>
      </c>
      <c r="E23" s="29" t="s">
        <v>167</v>
      </c>
    </row>
    <row r="24" spans="1:16" ht="114.75" x14ac:dyDescent="0.2">
      <c r="A24" s="30" t="s">
        <v>58</v>
      </c>
      <c r="E24" s="31" t="s">
        <v>168</v>
      </c>
    </row>
    <row r="25" spans="1:16" ht="140.25" x14ac:dyDescent="0.2">
      <c r="A25" t="s">
        <v>59</v>
      </c>
      <c r="E25" s="29" t="s">
        <v>162</v>
      </c>
    </row>
    <row r="26" spans="1:16" ht="25.5" x14ac:dyDescent="0.2">
      <c r="A26" s="18" t="s">
        <v>50</v>
      </c>
      <c r="B26" s="23" t="s">
        <v>37</v>
      </c>
      <c r="C26" s="23" t="s">
        <v>169</v>
      </c>
      <c r="D26" s="18" t="s">
        <v>52</v>
      </c>
      <c r="E26" s="24" t="s">
        <v>170</v>
      </c>
      <c r="F26" s="25" t="s">
        <v>154</v>
      </c>
      <c r="G26" s="26">
        <v>112.66200000000001</v>
      </c>
      <c r="H26" s="27"/>
      <c r="I26" s="27">
        <f>ROUND(ROUND(H26,2)*ROUND(G26,3),2)</f>
        <v>0</v>
      </c>
      <c r="J26" s="25" t="s">
        <v>55</v>
      </c>
      <c r="O26">
        <f>(I26*21)/100</f>
        <v>0</v>
      </c>
      <c r="P26" t="s">
        <v>26</v>
      </c>
    </row>
    <row r="27" spans="1:16" x14ac:dyDescent="0.2">
      <c r="A27" s="28" t="s">
        <v>56</v>
      </c>
      <c r="E27" s="29" t="s">
        <v>171</v>
      </c>
    </row>
    <row r="28" spans="1:16" ht="51" x14ac:dyDescent="0.2">
      <c r="A28" s="30" t="s">
        <v>58</v>
      </c>
      <c r="E28" s="31" t="s">
        <v>172</v>
      </c>
    </row>
    <row r="29" spans="1:16" ht="140.25" x14ac:dyDescent="0.2">
      <c r="A29" t="s">
        <v>59</v>
      </c>
      <c r="E29" s="29" t="s">
        <v>162</v>
      </c>
    </row>
    <row r="30" spans="1:16" x14ac:dyDescent="0.2">
      <c r="A30" s="18" t="s">
        <v>50</v>
      </c>
      <c r="B30" s="23" t="s">
        <v>39</v>
      </c>
      <c r="C30" s="23" t="s">
        <v>173</v>
      </c>
      <c r="D30" s="18" t="s">
        <v>72</v>
      </c>
      <c r="E30" s="24" t="s">
        <v>134</v>
      </c>
      <c r="F30" s="25" t="s">
        <v>104</v>
      </c>
      <c r="G30" s="26">
        <v>2</v>
      </c>
      <c r="H30" s="27"/>
      <c r="I30" s="27">
        <f>ROUND(ROUND(H30,2)*ROUND(G30,3),2)</f>
        <v>0</v>
      </c>
      <c r="J30" s="25" t="s">
        <v>55</v>
      </c>
      <c r="O30">
        <f>(I30*21)/100</f>
        <v>0</v>
      </c>
      <c r="P30" t="s">
        <v>26</v>
      </c>
    </row>
    <row r="31" spans="1:16" ht="38.25" x14ac:dyDescent="0.2">
      <c r="A31" s="28" t="s">
        <v>56</v>
      </c>
      <c r="E31" s="29" t="s">
        <v>174</v>
      </c>
    </row>
    <row r="32" spans="1:16" x14ac:dyDescent="0.2">
      <c r="A32" s="30" t="s">
        <v>58</v>
      </c>
      <c r="E32" s="31" t="s">
        <v>52</v>
      </c>
    </row>
    <row r="33" spans="1:18" ht="114.75" x14ac:dyDescent="0.2">
      <c r="A33" t="s">
        <v>59</v>
      </c>
      <c r="E33" s="29" t="s">
        <v>136</v>
      </c>
    </row>
    <row r="34" spans="1:18" x14ac:dyDescent="0.2">
      <c r="A34" s="18" t="s">
        <v>50</v>
      </c>
      <c r="B34" s="23" t="s">
        <v>81</v>
      </c>
      <c r="C34" s="23" t="s">
        <v>173</v>
      </c>
      <c r="D34" s="18" t="s">
        <v>76</v>
      </c>
      <c r="E34" s="24" t="s">
        <v>134</v>
      </c>
      <c r="F34" s="25" t="s">
        <v>104</v>
      </c>
      <c r="G34" s="26">
        <v>1</v>
      </c>
      <c r="H34" s="27"/>
      <c r="I34" s="27">
        <f>ROUND(ROUND(H34,2)*ROUND(G34,3),2)</f>
        <v>0</v>
      </c>
      <c r="J34" s="25" t="s">
        <v>55</v>
      </c>
      <c r="O34">
        <f>(I34*21)/100</f>
        <v>0</v>
      </c>
      <c r="P34" t="s">
        <v>26</v>
      </c>
    </row>
    <row r="35" spans="1:18" ht="25.5" x14ac:dyDescent="0.2">
      <c r="A35" s="28" t="s">
        <v>56</v>
      </c>
      <c r="E35" s="29" t="s">
        <v>175</v>
      </c>
    </row>
    <row r="36" spans="1:18" x14ac:dyDescent="0.2">
      <c r="A36" s="30" t="s">
        <v>58</v>
      </c>
      <c r="E36" s="31" t="s">
        <v>52</v>
      </c>
    </row>
    <row r="37" spans="1:18" ht="114.75" x14ac:dyDescent="0.2">
      <c r="A37" t="s">
        <v>59</v>
      </c>
      <c r="E37" s="29" t="s">
        <v>136</v>
      </c>
    </row>
    <row r="38" spans="1:18" ht="12.75" customHeight="1" x14ac:dyDescent="0.2">
      <c r="A38" s="5" t="s">
        <v>47</v>
      </c>
      <c r="B38" s="5"/>
      <c r="C38" s="32" t="s">
        <v>27</v>
      </c>
      <c r="D38" s="5"/>
      <c r="E38" s="21" t="s">
        <v>176</v>
      </c>
      <c r="F38" s="5"/>
      <c r="G38" s="5"/>
      <c r="H38" s="5"/>
      <c r="I38" s="33">
        <f>0+Q38</f>
        <v>0</v>
      </c>
      <c r="J38" s="5"/>
      <c r="O38">
        <f>0+R38</f>
        <v>0</v>
      </c>
      <c r="Q38">
        <f>0+I39+I43+I47+I51+I55+I59+I63+I67+I71+I75+I79+I83+I87+I91+I95+I99+I103+I107+I111+I115+I119+I123+I127+I131+I135+I139+I143+I147+I151+I155+I159+I163+I167</f>
        <v>0</v>
      </c>
      <c r="R38">
        <f>0+O39+O43+O47+O51+O55+O59+O63+O67+O71+O75+O79+O83+O87+O91+O95+O99+O103+O107+O111+O115+O119+O123+O127+O131+O135+O139+O143+O147+O151+O155+O159+O163+O167</f>
        <v>0</v>
      </c>
    </row>
    <row r="39" spans="1:18" x14ac:dyDescent="0.2">
      <c r="A39" s="18" t="s">
        <v>50</v>
      </c>
      <c r="B39" s="23" t="s">
        <v>84</v>
      </c>
      <c r="C39" s="23" t="s">
        <v>177</v>
      </c>
      <c r="D39" s="18" t="s">
        <v>52</v>
      </c>
      <c r="E39" s="24" t="s">
        <v>178</v>
      </c>
      <c r="F39" s="25" t="s">
        <v>179</v>
      </c>
      <c r="G39" s="26">
        <v>1.6060000000000001</v>
      </c>
      <c r="H39" s="27"/>
      <c r="I39" s="27">
        <f>ROUND(ROUND(H39,2)*ROUND(G39,3),2)</f>
        <v>0</v>
      </c>
      <c r="J39" s="25" t="s">
        <v>55</v>
      </c>
      <c r="O39">
        <f>(I39*21)/100</f>
        <v>0</v>
      </c>
      <c r="P39" t="s">
        <v>26</v>
      </c>
    </row>
    <row r="40" spans="1:18" ht="25.5" x14ac:dyDescent="0.2">
      <c r="A40" s="28" t="s">
        <v>56</v>
      </c>
      <c r="E40" s="29" t="s">
        <v>180</v>
      </c>
    </row>
    <row r="41" spans="1:18" x14ac:dyDescent="0.2">
      <c r="A41" s="30" t="s">
        <v>58</v>
      </c>
      <c r="E41" s="31" t="s">
        <v>181</v>
      </c>
    </row>
    <row r="42" spans="1:18" ht="114.75" x14ac:dyDescent="0.2">
      <c r="A42" t="s">
        <v>59</v>
      </c>
      <c r="E42" s="29" t="s">
        <v>182</v>
      </c>
    </row>
    <row r="43" spans="1:18" x14ac:dyDescent="0.2">
      <c r="A43" s="18" t="s">
        <v>50</v>
      </c>
      <c r="B43" s="23" t="s">
        <v>42</v>
      </c>
      <c r="C43" s="23" t="s">
        <v>183</v>
      </c>
      <c r="D43" s="18" t="s">
        <v>52</v>
      </c>
      <c r="E43" s="24" t="s">
        <v>184</v>
      </c>
      <c r="F43" s="25" t="s">
        <v>179</v>
      </c>
      <c r="G43" s="26">
        <v>0.40200000000000002</v>
      </c>
      <c r="H43" s="27"/>
      <c r="I43" s="27">
        <f>ROUND(ROUND(H43,2)*ROUND(G43,3),2)</f>
        <v>0</v>
      </c>
      <c r="J43" s="25" t="s">
        <v>55</v>
      </c>
      <c r="O43">
        <f>(I43*21)/100</f>
        <v>0</v>
      </c>
      <c r="P43" t="s">
        <v>26</v>
      </c>
    </row>
    <row r="44" spans="1:18" ht="25.5" x14ac:dyDescent="0.2">
      <c r="A44" s="28" t="s">
        <v>56</v>
      </c>
      <c r="E44" s="29" t="s">
        <v>185</v>
      </c>
    </row>
    <row r="45" spans="1:18" x14ac:dyDescent="0.2">
      <c r="A45" s="30" t="s">
        <v>58</v>
      </c>
      <c r="E45" s="31" t="s">
        <v>186</v>
      </c>
    </row>
    <row r="46" spans="1:18" ht="114.75" x14ac:dyDescent="0.2">
      <c r="A46" t="s">
        <v>59</v>
      </c>
      <c r="E46" s="29" t="s">
        <v>182</v>
      </c>
    </row>
    <row r="47" spans="1:18" ht="25.5" x14ac:dyDescent="0.2">
      <c r="A47" s="18" t="s">
        <v>50</v>
      </c>
      <c r="B47" s="23" t="s">
        <v>44</v>
      </c>
      <c r="C47" s="23" t="s">
        <v>187</v>
      </c>
      <c r="D47" s="18" t="s">
        <v>52</v>
      </c>
      <c r="E47" s="24" t="s">
        <v>188</v>
      </c>
      <c r="F47" s="25" t="s">
        <v>179</v>
      </c>
      <c r="G47" s="26">
        <v>83.745999999999995</v>
      </c>
      <c r="H47" s="27"/>
      <c r="I47" s="27">
        <f>ROUND(ROUND(H47,2)*ROUND(G47,3),2)</f>
        <v>0</v>
      </c>
      <c r="J47" s="25" t="s">
        <v>55</v>
      </c>
      <c r="O47">
        <f>(I47*21)/100</f>
        <v>0</v>
      </c>
      <c r="P47" t="s">
        <v>26</v>
      </c>
    </row>
    <row r="48" spans="1:18" ht="51" x14ac:dyDescent="0.2">
      <c r="A48" s="28" t="s">
        <v>56</v>
      </c>
      <c r="E48" s="29" t="s">
        <v>189</v>
      </c>
    </row>
    <row r="49" spans="1:16" x14ac:dyDescent="0.2">
      <c r="A49" s="30" t="s">
        <v>58</v>
      </c>
      <c r="E49" s="31" t="s">
        <v>190</v>
      </c>
    </row>
    <row r="50" spans="1:16" ht="89.25" x14ac:dyDescent="0.2">
      <c r="A50" t="s">
        <v>59</v>
      </c>
      <c r="E50" s="29" t="s">
        <v>191</v>
      </c>
    </row>
    <row r="51" spans="1:16" ht="25.5" x14ac:dyDescent="0.2">
      <c r="A51" s="18" t="s">
        <v>50</v>
      </c>
      <c r="B51" s="23" t="s">
        <v>46</v>
      </c>
      <c r="C51" s="23" t="s">
        <v>192</v>
      </c>
      <c r="D51" s="18" t="s">
        <v>72</v>
      </c>
      <c r="E51" s="24" t="s">
        <v>193</v>
      </c>
      <c r="F51" s="25" t="s">
        <v>179</v>
      </c>
      <c r="G51" s="26">
        <v>6.2750000000000004</v>
      </c>
      <c r="H51" s="27"/>
      <c r="I51" s="27">
        <f>ROUND(ROUND(H51,2)*ROUND(G51,3),2)</f>
        <v>0</v>
      </c>
      <c r="J51" s="25" t="s">
        <v>55</v>
      </c>
      <c r="O51">
        <f>(I51*21)/100</f>
        <v>0</v>
      </c>
      <c r="P51" t="s">
        <v>26</v>
      </c>
    </row>
    <row r="52" spans="1:16" ht="25.5" x14ac:dyDescent="0.2">
      <c r="A52" s="28" t="s">
        <v>56</v>
      </c>
      <c r="E52" s="29" t="s">
        <v>194</v>
      </c>
    </row>
    <row r="53" spans="1:16" x14ac:dyDescent="0.2">
      <c r="A53" s="30" t="s">
        <v>58</v>
      </c>
      <c r="E53" s="31" t="s">
        <v>195</v>
      </c>
    </row>
    <row r="54" spans="1:16" ht="89.25" x14ac:dyDescent="0.2">
      <c r="A54" t="s">
        <v>59</v>
      </c>
      <c r="E54" s="29" t="s">
        <v>191</v>
      </c>
    </row>
    <row r="55" spans="1:16" ht="25.5" x14ac:dyDescent="0.2">
      <c r="A55" s="18" t="s">
        <v>50</v>
      </c>
      <c r="B55" s="23" t="s">
        <v>97</v>
      </c>
      <c r="C55" s="23" t="s">
        <v>192</v>
      </c>
      <c r="D55" s="18" t="s">
        <v>76</v>
      </c>
      <c r="E55" s="24" t="s">
        <v>193</v>
      </c>
      <c r="F55" s="25" t="s">
        <v>179</v>
      </c>
      <c r="G55" s="26">
        <v>50.081000000000003</v>
      </c>
      <c r="H55" s="27"/>
      <c r="I55" s="27">
        <f>ROUND(ROUND(H55,2)*ROUND(G55,3),2)</f>
        <v>0</v>
      </c>
      <c r="J55" s="25" t="s">
        <v>55</v>
      </c>
      <c r="O55">
        <f>(I55*21)/100</f>
        <v>0</v>
      </c>
      <c r="P55" t="s">
        <v>26</v>
      </c>
    </row>
    <row r="56" spans="1:16" ht="51" x14ac:dyDescent="0.2">
      <c r="A56" s="28" t="s">
        <v>56</v>
      </c>
      <c r="E56" s="29" t="s">
        <v>196</v>
      </c>
    </row>
    <row r="57" spans="1:16" x14ac:dyDescent="0.2">
      <c r="A57" s="30" t="s">
        <v>58</v>
      </c>
      <c r="E57" s="31" t="s">
        <v>197</v>
      </c>
    </row>
    <row r="58" spans="1:16" ht="89.25" x14ac:dyDescent="0.2">
      <c r="A58" t="s">
        <v>59</v>
      </c>
      <c r="E58" s="29" t="s">
        <v>191</v>
      </c>
    </row>
    <row r="59" spans="1:16" ht="25.5" x14ac:dyDescent="0.2">
      <c r="A59" s="18" t="s">
        <v>50</v>
      </c>
      <c r="B59" s="23" t="s">
        <v>101</v>
      </c>
      <c r="C59" s="23" t="s">
        <v>198</v>
      </c>
      <c r="D59" s="18" t="s">
        <v>72</v>
      </c>
      <c r="E59" s="24" t="s">
        <v>199</v>
      </c>
      <c r="F59" s="25" t="s">
        <v>200</v>
      </c>
      <c r="G59" s="26">
        <v>13.5</v>
      </c>
      <c r="H59" s="27"/>
      <c r="I59" s="27">
        <f>ROUND(ROUND(H59,2)*ROUND(G59,3),2)</f>
        <v>0</v>
      </c>
      <c r="J59" s="25" t="s">
        <v>55</v>
      </c>
      <c r="O59">
        <f>(I59*21)/100</f>
        <v>0</v>
      </c>
      <c r="P59" t="s">
        <v>26</v>
      </c>
    </row>
    <row r="60" spans="1:16" ht="25.5" x14ac:dyDescent="0.2">
      <c r="A60" s="28" t="s">
        <v>56</v>
      </c>
      <c r="E60" s="29" t="s">
        <v>201</v>
      </c>
    </row>
    <row r="61" spans="1:16" x14ac:dyDescent="0.2">
      <c r="A61" s="30" t="s">
        <v>58</v>
      </c>
      <c r="E61" s="31" t="s">
        <v>52</v>
      </c>
    </row>
    <row r="62" spans="1:16" ht="89.25" x14ac:dyDescent="0.2">
      <c r="A62" t="s">
        <v>59</v>
      </c>
      <c r="E62" s="29" t="s">
        <v>191</v>
      </c>
    </row>
    <row r="63" spans="1:16" ht="25.5" x14ac:dyDescent="0.2">
      <c r="A63" s="18" t="s">
        <v>50</v>
      </c>
      <c r="B63" s="23" t="s">
        <v>107</v>
      </c>
      <c r="C63" s="23" t="s">
        <v>198</v>
      </c>
      <c r="D63" s="18" t="s">
        <v>76</v>
      </c>
      <c r="E63" s="24" t="s">
        <v>199</v>
      </c>
      <c r="F63" s="25" t="s">
        <v>200</v>
      </c>
      <c r="G63" s="26">
        <v>19.600000000000001</v>
      </c>
      <c r="H63" s="27"/>
      <c r="I63" s="27">
        <f>ROUND(ROUND(H63,2)*ROUND(G63,3),2)</f>
        <v>0</v>
      </c>
      <c r="J63" s="25" t="s">
        <v>55</v>
      </c>
      <c r="O63">
        <f>(I63*21)/100</f>
        <v>0</v>
      </c>
      <c r="P63" t="s">
        <v>26</v>
      </c>
    </row>
    <row r="64" spans="1:16" ht="25.5" x14ac:dyDescent="0.2">
      <c r="A64" s="28" t="s">
        <v>56</v>
      </c>
      <c r="E64" s="29" t="s">
        <v>202</v>
      </c>
    </row>
    <row r="65" spans="1:16" x14ac:dyDescent="0.2">
      <c r="A65" s="30" t="s">
        <v>58</v>
      </c>
      <c r="E65" s="31" t="s">
        <v>52</v>
      </c>
    </row>
    <row r="66" spans="1:16" ht="89.25" x14ac:dyDescent="0.2">
      <c r="A66" t="s">
        <v>59</v>
      </c>
      <c r="E66" s="29" t="s">
        <v>191</v>
      </c>
    </row>
    <row r="67" spans="1:16" ht="25.5" x14ac:dyDescent="0.2">
      <c r="A67" s="18" t="s">
        <v>50</v>
      </c>
      <c r="B67" s="23" t="s">
        <v>111</v>
      </c>
      <c r="C67" s="23" t="s">
        <v>203</v>
      </c>
      <c r="D67" s="18" t="s">
        <v>72</v>
      </c>
      <c r="E67" s="24" t="s">
        <v>204</v>
      </c>
      <c r="F67" s="25" t="s">
        <v>200</v>
      </c>
      <c r="G67" s="26">
        <v>3.5</v>
      </c>
      <c r="H67" s="27"/>
      <c r="I67" s="27">
        <f>ROUND(ROUND(H67,2)*ROUND(G67,3),2)</f>
        <v>0</v>
      </c>
      <c r="J67" s="25" t="s">
        <v>55</v>
      </c>
      <c r="O67">
        <f>(I67*21)/100</f>
        <v>0</v>
      </c>
      <c r="P67" t="s">
        <v>26</v>
      </c>
    </row>
    <row r="68" spans="1:16" ht="25.5" x14ac:dyDescent="0.2">
      <c r="A68" s="28" t="s">
        <v>56</v>
      </c>
      <c r="E68" s="29" t="s">
        <v>205</v>
      </c>
    </row>
    <row r="69" spans="1:16" x14ac:dyDescent="0.2">
      <c r="A69" s="30" t="s">
        <v>58</v>
      </c>
      <c r="E69" s="31" t="s">
        <v>52</v>
      </c>
    </row>
    <row r="70" spans="1:16" ht="102" x14ac:dyDescent="0.2">
      <c r="A70" t="s">
        <v>59</v>
      </c>
      <c r="E70" s="29" t="s">
        <v>206</v>
      </c>
    </row>
    <row r="71" spans="1:16" ht="25.5" x14ac:dyDescent="0.2">
      <c r="A71" s="18" t="s">
        <v>50</v>
      </c>
      <c r="B71" s="23" t="s">
        <v>115</v>
      </c>
      <c r="C71" s="23" t="s">
        <v>203</v>
      </c>
      <c r="D71" s="18" t="s">
        <v>76</v>
      </c>
      <c r="E71" s="24" t="s">
        <v>204</v>
      </c>
      <c r="F71" s="25" t="s">
        <v>200</v>
      </c>
      <c r="G71" s="26">
        <v>4.9000000000000004</v>
      </c>
      <c r="H71" s="27"/>
      <c r="I71" s="27">
        <f>ROUND(ROUND(H71,2)*ROUND(G71,3),2)</f>
        <v>0</v>
      </c>
      <c r="J71" s="25" t="s">
        <v>55</v>
      </c>
      <c r="O71">
        <f>(I71*21)/100</f>
        <v>0</v>
      </c>
      <c r="P71" t="s">
        <v>26</v>
      </c>
    </row>
    <row r="72" spans="1:16" ht="25.5" x14ac:dyDescent="0.2">
      <c r="A72" s="28" t="s">
        <v>56</v>
      </c>
      <c r="E72" s="29" t="s">
        <v>207</v>
      </c>
    </row>
    <row r="73" spans="1:16" x14ac:dyDescent="0.2">
      <c r="A73" s="30" t="s">
        <v>58</v>
      </c>
      <c r="E73" s="31" t="s">
        <v>52</v>
      </c>
    </row>
    <row r="74" spans="1:16" ht="102" x14ac:dyDescent="0.2">
      <c r="A74" t="s">
        <v>59</v>
      </c>
      <c r="E74" s="29" t="s">
        <v>206</v>
      </c>
    </row>
    <row r="75" spans="1:16" ht="25.5" x14ac:dyDescent="0.2">
      <c r="A75" s="18" t="s">
        <v>50</v>
      </c>
      <c r="B75" s="23" t="s">
        <v>119</v>
      </c>
      <c r="C75" s="23" t="s">
        <v>208</v>
      </c>
      <c r="D75" s="18" t="s">
        <v>72</v>
      </c>
      <c r="E75" s="24" t="s">
        <v>209</v>
      </c>
      <c r="F75" s="25" t="s">
        <v>210</v>
      </c>
      <c r="G75" s="26">
        <v>0.22800000000000001</v>
      </c>
      <c r="H75" s="27"/>
      <c r="I75" s="27">
        <f>ROUND(ROUND(H75,2)*ROUND(G75,3),2)</f>
        <v>0</v>
      </c>
      <c r="J75" s="25" t="s">
        <v>55</v>
      </c>
      <c r="O75">
        <f>(I75*21)/100</f>
        <v>0</v>
      </c>
      <c r="P75" t="s">
        <v>26</v>
      </c>
    </row>
    <row r="76" spans="1:16" ht="25.5" x14ac:dyDescent="0.2">
      <c r="A76" s="28" t="s">
        <v>56</v>
      </c>
      <c r="E76" s="29" t="s">
        <v>211</v>
      </c>
    </row>
    <row r="77" spans="1:16" x14ac:dyDescent="0.2">
      <c r="A77" s="30" t="s">
        <v>58</v>
      </c>
      <c r="E77" s="31" t="s">
        <v>212</v>
      </c>
    </row>
    <row r="78" spans="1:16" ht="76.5" x14ac:dyDescent="0.2">
      <c r="A78" t="s">
        <v>59</v>
      </c>
      <c r="E78" s="29" t="s">
        <v>213</v>
      </c>
    </row>
    <row r="79" spans="1:16" ht="25.5" x14ac:dyDescent="0.2">
      <c r="A79" s="18" t="s">
        <v>50</v>
      </c>
      <c r="B79" s="23" t="s">
        <v>124</v>
      </c>
      <c r="C79" s="23" t="s">
        <v>208</v>
      </c>
      <c r="D79" s="18" t="s">
        <v>76</v>
      </c>
      <c r="E79" s="24" t="s">
        <v>209</v>
      </c>
      <c r="F79" s="25" t="s">
        <v>210</v>
      </c>
      <c r="G79" s="26">
        <v>0.47799999999999998</v>
      </c>
      <c r="H79" s="27"/>
      <c r="I79" s="27">
        <f>ROUND(ROUND(H79,2)*ROUND(G79,3),2)</f>
        <v>0</v>
      </c>
      <c r="J79" s="25" t="s">
        <v>55</v>
      </c>
      <c r="O79">
        <f>(I79*21)/100</f>
        <v>0</v>
      </c>
      <c r="P79" t="s">
        <v>26</v>
      </c>
    </row>
    <row r="80" spans="1:16" ht="25.5" x14ac:dyDescent="0.2">
      <c r="A80" s="28" t="s">
        <v>56</v>
      </c>
      <c r="E80" s="29" t="s">
        <v>214</v>
      </c>
    </row>
    <row r="81" spans="1:16" x14ac:dyDescent="0.2">
      <c r="A81" s="30" t="s">
        <v>58</v>
      </c>
      <c r="E81" s="31" t="s">
        <v>215</v>
      </c>
    </row>
    <row r="82" spans="1:16" ht="76.5" x14ac:dyDescent="0.2">
      <c r="A82" t="s">
        <v>59</v>
      </c>
      <c r="E82" s="29" t="s">
        <v>213</v>
      </c>
    </row>
    <row r="83" spans="1:16" x14ac:dyDescent="0.2">
      <c r="A83" s="18" t="s">
        <v>50</v>
      </c>
      <c r="B83" s="23" t="s">
        <v>128</v>
      </c>
      <c r="C83" s="23" t="s">
        <v>216</v>
      </c>
      <c r="D83" s="18" t="s">
        <v>52</v>
      </c>
      <c r="E83" s="24" t="s">
        <v>217</v>
      </c>
      <c r="F83" s="25" t="s">
        <v>200</v>
      </c>
      <c r="G83" s="26">
        <v>60.981000000000002</v>
      </c>
      <c r="H83" s="27"/>
      <c r="I83" s="27">
        <f>ROUND(ROUND(H83,2)*ROUND(G83,3),2)</f>
        <v>0</v>
      </c>
      <c r="J83" s="25" t="s">
        <v>55</v>
      </c>
      <c r="O83">
        <f>(I83*21)/100</f>
        <v>0</v>
      </c>
      <c r="P83" t="s">
        <v>26</v>
      </c>
    </row>
    <row r="84" spans="1:16" x14ac:dyDescent="0.2">
      <c r="A84" s="28" t="s">
        <v>56</v>
      </c>
      <c r="E84" s="29" t="s">
        <v>218</v>
      </c>
    </row>
    <row r="85" spans="1:16" x14ac:dyDescent="0.2">
      <c r="A85" s="30" t="s">
        <v>58</v>
      </c>
      <c r="E85" s="31" t="s">
        <v>219</v>
      </c>
    </row>
    <row r="86" spans="1:16" ht="102" x14ac:dyDescent="0.2">
      <c r="A86" t="s">
        <v>59</v>
      </c>
      <c r="E86" s="29" t="s">
        <v>206</v>
      </c>
    </row>
    <row r="87" spans="1:16" x14ac:dyDescent="0.2">
      <c r="A87" s="18" t="s">
        <v>50</v>
      </c>
      <c r="B87" s="23" t="s">
        <v>132</v>
      </c>
      <c r="C87" s="23" t="s">
        <v>220</v>
      </c>
      <c r="D87" s="18" t="s">
        <v>52</v>
      </c>
      <c r="E87" s="24" t="s">
        <v>221</v>
      </c>
      <c r="F87" s="25" t="s">
        <v>210</v>
      </c>
      <c r="G87" s="26">
        <v>85.754999999999995</v>
      </c>
      <c r="H87" s="27"/>
      <c r="I87" s="27">
        <f>ROUND(ROUND(H87,2)*ROUND(G87,3),2)</f>
        <v>0</v>
      </c>
      <c r="J87" s="25" t="s">
        <v>55</v>
      </c>
      <c r="O87">
        <f>(I87*21)/100</f>
        <v>0</v>
      </c>
      <c r="P87" t="s">
        <v>26</v>
      </c>
    </row>
    <row r="88" spans="1:16" x14ac:dyDescent="0.2">
      <c r="A88" s="28" t="s">
        <v>56</v>
      </c>
      <c r="E88" s="29" t="s">
        <v>222</v>
      </c>
    </row>
    <row r="89" spans="1:16" x14ac:dyDescent="0.2">
      <c r="A89" s="30" t="s">
        <v>58</v>
      </c>
      <c r="E89" s="31" t="s">
        <v>223</v>
      </c>
    </row>
    <row r="90" spans="1:16" ht="76.5" x14ac:dyDescent="0.2">
      <c r="A90" t="s">
        <v>59</v>
      </c>
      <c r="E90" s="29" t="s">
        <v>213</v>
      </c>
    </row>
    <row r="91" spans="1:16" x14ac:dyDescent="0.2">
      <c r="A91" s="18" t="s">
        <v>50</v>
      </c>
      <c r="B91" s="23" t="s">
        <v>224</v>
      </c>
      <c r="C91" s="23" t="s">
        <v>225</v>
      </c>
      <c r="D91" s="18" t="s">
        <v>52</v>
      </c>
      <c r="E91" s="24" t="s">
        <v>226</v>
      </c>
      <c r="F91" s="25" t="s">
        <v>179</v>
      </c>
      <c r="G91" s="26">
        <v>50.890999999999998</v>
      </c>
      <c r="H91" s="27"/>
      <c r="I91" s="27">
        <f>ROUND(ROUND(H91,2)*ROUND(G91,3),2)</f>
        <v>0</v>
      </c>
      <c r="J91" s="25" t="s">
        <v>55</v>
      </c>
      <c r="O91">
        <f>(I91*21)/100</f>
        <v>0</v>
      </c>
      <c r="P91" t="s">
        <v>26</v>
      </c>
    </row>
    <row r="92" spans="1:16" ht="38.25" x14ac:dyDescent="0.2">
      <c r="A92" s="28" t="s">
        <v>56</v>
      </c>
      <c r="E92" s="29" t="s">
        <v>227</v>
      </c>
    </row>
    <row r="93" spans="1:16" x14ac:dyDescent="0.2">
      <c r="A93" s="30" t="s">
        <v>58</v>
      </c>
      <c r="E93" s="31" t="s">
        <v>228</v>
      </c>
    </row>
    <row r="94" spans="1:16" ht="89.25" x14ac:dyDescent="0.2">
      <c r="A94" t="s">
        <v>59</v>
      </c>
      <c r="E94" s="29" t="s">
        <v>191</v>
      </c>
    </row>
    <row r="95" spans="1:16" x14ac:dyDescent="0.2">
      <c r="A95" s="18" t="s">
        <v>50</v>
      </c>
      <c r="B95" s="23" t="s">
        <v>229</v>
      </c>
      <c r="C95" s="23" t="s">
        <v>230</v>
      </c>
      <c r="D95" s="18" t="s">
        <v>52</v>
      </c>
      <c r="E95" s="24" t="s">
        <v>231</v>
      </c>
      <c r="F95" s="25" t="s">
        <v>179</v>
      </c>
      <c r="G95" s="26">
        <v>35.201000000000001</v>
      </c>
      <c r="H95" s="27"/>
      <c r="I95" s="27">
        <f>ROUND(ROUND(H95,2)*ROUND(G95,3),2)</f>
        <v>0</v>
      </c>
      <c r="J95" s="25" t="s">
        <v>55</v>
      </c>
      <c r="O95">
        <f>(I95*21)/100</f>
        <v>0</v>
      </c>
      <c r="P95" t="s">
        <v>26</v>
      </c>
    </row>
    <row r="96" spans="1:16" x14ac:dyDescent="0.2">
      <c r="A96" s="28" t="s">
        <v>56</v>
      </c>
      <c r="E96" s="29" t="s">
        <v>232</v>
      </c>
    </row>
    <row r="97" spans="1:16" x14ac:dyDescent="0.2">
      <c r="A97" s="30" t="s">
        <v>58</v>
      </c>
      <c r="E97" s="31" t="s">
        <v>233</v>
      </c>
    </row>
    <row r="98" spans="1:16" ht="63.75" x14ac:dyDescent="0.2">
      <c r="A98" t="s">
        <v>59</v>
      </c>
      <c r="E98" s="29" t="s">
        <v>234</v>
      </c>
    </row>
    <row r="99" spans="1:16" x14ac:dyDescent="0.2">
      <c r="A99" s="18" t="s">
        <v>50</v>
      </c>
      <c r="B99" s="23" t="s">
        <v>235</v>
      </c>
      <c r="C99" s="23" t="s">
        <v>236</v>
      </c>
      <c r="D99" s="18" t="s">
        <v>72</v>
      </c>
      <c r="E99" s="24" t="s">
        <v>237</v>
      </c>
      <c r="F99" s="25" t="s">
        <v>179</v>
      </c>
      <c r="G99" s="26">
        <v>4.8840000000000003</v>
      </c>
      <c r="H99" s="27"/>
      <c r="I99" s="27">
        <f>ROUND(ROUND(H99,2)*ROUND(G99,3),2)</f>
        <v>0</v>
      </c>
      <c r="J99" s="25" t="s">
        <v>55</v>
      </c>
      <c r="O99">
        <f>(I99*21)/100</f>
        <v>0</v>
      </c>
      <c r="P99" t="s">
        <v>26</v>
      </c>
    </row>
    <row r="100" spans="1:16" ht="25.5" x14ac:dyDescent="0.2">
      <c r="A100" s="28" t="s">
        <v>56</v>
      </c>
      <c r="E100" s="29" t="s">
        <v>238</v>
      </c>
    </row>
    <row r="101" spans="1:16" x14ac:dyDescent="0.2">
      <c r="A101" s="30" t="s">
        <v>58</v>
      </c>
      <c r="E101" s="31" t="s">
        <v>239</v>
      </c>
    </row>
    <row r="102" spans="1:16" ht="395.25" x14ac:dyDescent="0.2">
      <c r="A102" t="s">
        <v>59</v>
      </c>
      <c r="E102" s="29" t="s">
        <v>240</v>
      </c>
    </row>
    <row r="103" spans="1:16" x14ac:dyDescent="0.2">
      <c r="A103" s="18" t="s">
        <v>50</v>
      </c>
      <c r="B103" s="23" t="s">
        <v>241</v>
      </c>
      <c r="C103" s="23" t="s">
        <v>236</v>
      </c>
      <c r="D103" s="18" t="s">
        <v>76</v>
      </c>
      <c r="E103" s="24" t="s">
        <v>237</v>
      </c>
      <c r="F103" s="25" t="s">
        <v>179</v>
      </c>
      <c r="G103" s="26">
        <v>19.768000000000001</v>
      </c>
      <c r="H103" s="27"/>
      <c r="I103" s="27">
        <f>ROUND(ROUND(H103,2)*ROUND(G103,3),2)</f>
        <v>0</v>
      </c>
      <c r="J103" s="25" t="s">
        <v>55</v>
      </c>
      <c r="O103">
        <f>(I103*21)/100</f>
        <v>0</v>
      </c>
      <c r="P103" t="s">
        <v>26</v>
      </c>
    </row>
    <row r="104" spans="1:16" x14ac:dyDescent="0.2">
      <c r="A104" s="28" t="s">
        <v>56</v>
      </c>
      <c r="E104" s="29" t="s">
        <v>242</v>
      </c>
    </row>
    <row r="105" spans="1:16" x14ac:dyDescent="0.2">
      <c r="A105" s="30" t="s">
        <v>58</v>
      </c>
      <c r="E105" s="31" t="s">
        <v>243</v>
      </c>
    </row>
    <row r="106" spans="1:16" ht="395.25" x14ac:dyDescent="0.2">
      <c r="A106" t="s">
        <v>59</v>
      </c>
      <c r="E106" s="29" t="s">
        <v>240</v>
      </c>
    </row>
    <row r="107" spans="1:16" x14ac:dyDescent="0.2">
      <c r="A107" s="18" t="s">
        <v>50</v>
      </c>
      <c r="B107" s="23" t="s">
        <v>244</v>
      </c>
      <c r="C107" s="23" t="s">
        <v>236</v>
      </c>
      <c r="D107" s="18" t="s">
        <v>79</v>
      </c>
      <c r="E107" s="24" t="s">
        <v>237</v>
      </c>
      <c r="F107" s="25" t="s">
        <v>179</v>
      </c>
      <c r="G107" s="26">
        <v>98.326999999999998</v>
      </c>
      <c r="H107" s="27"/>
      <c r="I107" s="27">
        <f>ROUND(ROUND(H107,2)*ROUND(G107,3),2)</f>
        <v>0</v>
      </c>
      <c r="J107" s="25" t="s">
        <v>55</v>
      </c>
      <c r="O107">
        <f>(I107*21)/100</f>
        <v>0</v>
      </c>
      <c r="P107" t="s">
        <v>26</v>
      </c>
    </row>
    <row r="108" spans="1:16" ht="25.5" x14ac:dyDescent="0.2">
      <c r="A108" s="28" t="s">
        <v>56</v>
      </c>
      <c r="E108" s="29" t="s">
        <v>245</v>
      </c>
    </row>
    <row r="109" spans="1:16" x14ac:dyDescent="0.2">
      <c r="A109" s="30" t="s">
        <v>58</v>
      </c>
      <c r="E109" s="31" t="s">
        <v>246</v>
      </c>
    </row>
    <row r="110" spans="1:16" ht="395.25" x14ac:dyDescent="0.2">
      <c r="A110" t="s">
        <v>59</v>
      </c>
      <c r="E110" s="29" t="s">
        <v>240</v>
      </c>
    </row>
    <row r="111" spans="1:16" x14ac:dyDescent="0.2">
      <c r="A111" s="18" t="s">
        <v>50</v>
      </c>
      <c r="B111" s="23" t="s">
        <v>247</v>
      </c>
      <c r="C111" s="23" t="s">
        <v>248</v>
      </c>
      <c r="D111" s="18" t="s">
        <v>52</v>
      </c>
      <c r="E111" s="24" t="s">
        <v>249</v>
      </c>
      <c r="F111" s="25" t="s">
        <v>179</v>
      </c>
      <c r="G111" s="26">
        <v>192.60300000000001</v>
      </c>
      <c r="H111" s="27"/>
      <c r="I111" s="27">
        <f>ROUND(ROUND(H111,2)*ROUND(G111,3),2)</f>
        <v>0</v>
      </c>
      <c r="J111" s="25" t="s">
        <v>55</v>
      </c>
      <c r="O111">
        <f>(I111*21)/100</f>
        <v>0</v>
      </c>
      <c r="P111" t="s">
        <v>26</v>
      </c>
    </row>
    <row r="112" spans="1:16" x14ac:dyDescent="0.2">
      <c r="A112" s="28" t="s">
        <v>56</v>
      </c>
      <c r="E112" s="29" t="s">
        <v>250</v>
      </c>
    </row>
    <row r="113" spans="1:16" ht="76.5" x14ac:dyDescent="0.2">
      <c r="A113" s="30" t="s">
        <v>58</v>
      </c>
      <c r="E113" s="31" t="s">
        <v>251</v>
      </c>
    </row>
    <row r="114" spans="1:16" ht="318.75" x14ac:dyDescent="0.2">
      <c r="A114" t="s">
        <v>59</v>
      </c>
      <c r="E114" s="29" t="s">
        <v>252</v>
      </c>
    </row>
    <row r="115" spans="1:16" x14ac:dyDescent="0.2">
      <c r="A115" s="18" t="s">
        <v>50</v>
      </c>
      <c r="B115" s="23" t="s">
        <v>253</v>
      </c>
      <c r="C115" s="23" t="s">
        <v>254</v>
      </c>
      <c r="D115" s="18" t="s">
        <v>52</v>
      </c>
      <c r="E115" s="24" t="s">
        <v>255</v>
      </c>
      <c r="F115" s="25" t="s">
        <v>179</v>
      </c>
      <c r="G115" s="26">
        <v>22.765000000000001</v>
      </c>
      <c r="H115" s="27"/>
      <c r="I115" s="27">
        <f>ROUND(ROUND(H115,2)*ROUND(G115,3),2)</f>
        <v>0</v>
      </c>
      <c r="J115" s="25" t="s">
        <v>55</v>
      </c>
      <c r="O115">
        <f>(I115*21)/100</f>
        <v>0</v>
      </c>
      <c r="P115" t="s">
        <v>26</v>
      </c>
    </row>
    <row r="116" spans="1:16" ht="51" x14ac:dyDescent="0.2">
      <c r="A116" s="28" t="s">
        <v>56</v>
      </c>
      <c r="E116" s="29" t="s">
        <v>256</v>
      </c>
    </row>
    <row r="117" spans="1:16" x14ac:dyDescent="0.2">
      <c r="A117" s="30" t="s">
        <v>58</v>
      </c>
      <c r="E117" s="31" t="s">
        <v>52</v>
      </c>
    </row>
    <row r="118" spans="1:16" ht="318.75" x14ac:dyDescent="0.2">
      <c r="A118" t="s">
        <v>59</v>
      </c>
      <c r="E118" s="29" t="s">
        <v>257</v>
      </c>
    </row>
    <row r="119" spans="1:16" x14ac:dyDescent="0.2">
      <c r="A119" s="18" t="s">
        <v>50</v>
      </c>
      <c r="B119" s="23" t="s">
        <v>258</v>
      </c>
      <c r="C119" s="23" t="s">
        <v>259</v>
      </c>
      <c r="D119" s="18" t="s">
        <v>72</v>
      </c>
      <c r="E119" s="24" t="s">
        <v>260</v>
      </c>
      <c r="F119" s="25" t="s">
        <v>179</v>
      </c>
      <c r="G119" s="26">
        <v>41.292999999999999</v>
      </c>
      <c r="H119" s="27"/>
      <c r="I119" s="27">
        <f>ROUND(ROUND(H119,2)*ROUND(G119,3),2)</f>
        <v>0</v>
      </c>
      <c r="J119" s="25" t="s">
        <v>55</v>
      </c>
      <c r="O119">
        <f>(I119*21)/100</f>
        <v>0</v>
      </c>
      <c r="P119" t="s">
        <v>26</v>
      </c>
    </row>
    <row r="120" spans="1:16" ht="25.5" x14ac:dyDescent="0.2">
      <c r="A120" s="28" t="s">
        <v>56</v>
      </c>
      <c r="E120" s="29" t="s">
        <v>261</v>
      </c>
    </row>
    <row r="121" spans="1:16" x14ac:dyDescent="0.2">
      <c r="A121" s="30" t="s">
        <v>58</v>
      </c>
      <c r="E121" s="31" t="s">
        <v>52</v>
      </c>
    </row>
    <row r="122" spans="1:16" ht="344.25" x14ac:dyDescent="0.2">
      <c r="A122" t="s">
        <v>59</v>
      </c>
      <c r="E122" s="29" t="s">
        <v>262</v>
      </c>
    </row>
    <row r="123" spans="1:16" x14ac:dyDescent="0.2">
      <c r="A123" s="18" t="s">
        <v>50</v>
      </c>
      <c r="B123" s="23" t="s">
        <v>263</v>
      </c>
      <c r="C123" s="23" t="s">
        <v>259</v>
      </c>
      <c r="D123" s="18" t="s">
        <v>76</v>
      </c>
      <c r="E123" s="24" t="s">
        <v>260</v>
      </c>
      <c r="F123" s="25" t="s">
        <v>179</v>
      </c>
      <c r="G123" s="26">
        <v>3.14</v>
      </c>
      <c r="H123" s="27"/>
      <c r="I123" s="27">
        <f>ROUND(ROUND(H123,2)*ROUND(G123,3),2)</f>
        <v>0</v>
      </c>
      <c r="J123" s="25" t="s">
        <v>55</v>
      </c>
      <c r="O123">
        <f>(I123*21)/100</f>
        <v>0</v>
      </c>
      <c r="P123" t="s">
        <v>26</v>
      </c>
    </row>
    <row r="124" spans="1:16" x14ac:dyDescent="0.2">
      <c r="A124" s="28" t="s">
        <v>56</v>
      </c>
      <c r="E124" s="29" t="s">
        <v>264</v>
      </c>
    </row>
    <row r="125" spans="1:16" x14ac:dyDescent="0.2">
      <c r="A125" s="30" t="s">
        <v>58</v>
      </c>
      <c r="E125" s="31" t="s">
        <v>265</v>
      </c>
    </row>
    <row r="126" spans="1:16" ht="344.25" x14ac:dyDescent="0.2">
      <c r="A126" t="s">
        <v>59</v>
      </c>
      <c r="E126" s="29" t="s">
        <v>262</v>
      </c>
    </row>
    <row r="127" spans="1:16" x14ac:dyDescent="0.2">
      <c r="A127" s="18" t="s">
        <v>50</v>
      </c>
      <c r="B127" s="23" t="s">
        <v>266</v>
      </c>
      <c r="C127" s="23" t="s">
        <v>267</v>
      </c>
      <c r="D127" s="18" t="s">
        <v>52</v>
      </c>
      <c r="E127" s="24" t="s">
        <v>268</v>
      </c>
      <c r="F127" s="25" t="s">
        <v>179</v>
      </c>
      <c r="G127" s="26">
        <v>52.097999999999999</v>
      </c>
      <c r="H127" s="27"/>
      <c r="I127" s="27">
        <f>ROUND(ROUND(H127,2)*ROUND(G127,3),2)</f>
        <v>0</v>
      </c>
      <c r="J127" s="25" t="s">
        <v>55</v>
      </c>
      <c r="O127">
        <f>(I127*21)/100</f>
        <v>0</v>
      </c>
      <c r="P127" t="s">
        <v>26</v>
      </c>
    </row>
    <row r="128" spans="1:16" ht="38.25" x14ac:dyDescent="0.2">
      <c r="A128" s="28" t="s">
        <v>56</v>
      </c>
      <c r="E128" s="29" t="s">
        <v>269</v>
      </c>
    </row>
    <row r="129" spans="1:16" x14ac:dyDescent="0.2">
      <c r="A129" s="30" t="s">
        <v>58</v>
      </c>
      <c r="E129" s="31" t="s">
        <v>270</v>
      </c>
    </row>
    <row r="130" spans="1:16" ht="293.25" x14ac:dyDescent="0.2">
      <c r="A130" t="s">
        <v>59</v>
      </c>
      <c r="E130" s="29" t="s">
        <v>271</v>
      </c>
    </row>
    <row r="131" spans="1:16" x14ac:dyDescent="0.2">
      <c r="A131" s="18" t="s">
        <v>50</v>
      </c>
      <c r="B131" s="23" t="s">
        <v>272</v>
      </c>
      <c r="C131" s="23" t="s">
        <v>273</v>
      </c>
      <c r="D131" s="18" t="s">
        <v>52</v>
      </c>
      <c r="E131" s="24" t="s">
        <v>274</v>
      </c>
      <c r="F131" s="25" t="s">
        <v>179</v>
      </c>
      <c r="G131" s="26">
        <v>192.60300000000001</v>
      </c>
      <c r="H131" s="27"/>
      <c r="I131" s="27">
        <f>ROUND(ROUND(H131,2)*ROUND(G131,3),2)</f>
        <v>0</v>
      </c>
      <c r="J131" s="25" t="s">
        <v>55</v>
      </c>
      <c r="O131">
        <f>(I131*21)/100</f>
        <v>0</v>
      </c>
      <c r="P131" t="s">
        <v>26</v>
      </c>
    </row>
    <row r="132" spans="1:16" x14ac:dyDescent="0.2">
      <c r="A132" s="28" t="s">
        <v>56</v>
      </c>
      <c r="E132" s="29" t="s">
        <v>275</v>
      </c>
    </row>
    <row r="133" spans="1:16" x14ac:dyDescent="0.2">
      <c r="A133" s="30" t="s">
        <v>58</v>
      </c>
      <c r="E133" s="31" t="s">
        <v>276</v>
      </c>
    </row>
    <row r="134" spans="1:16" ht="191.25" x14ac:dyDescent="0.2">
      <c r="A134" t="s">
        <v>59</v>
      </c>
      <c r="E134" s="29" t="s">
        <v>277</v>
      </c>
    </row>
    <row r="135" spans="1:16" x14ac:dyDescent="0.2">
      <c r="A135" s="18" t="s">
        <v>50</v>
      </c>
      <c r="B135" s="23" t="s">
        <v>278</v>
      </c>
      <c r="C135" s="23" t="s">
        <v>279</v>
      </c>
      <c r="D135" s="18" t="s">
        <v>52</v>
      </c>
      <c r="E135" s="24" t="s">
        <v>280</v>
      </c>
      <c r="F135" s="25" t="s">
        <v>179</v>
      </c>
      <c r="G135" s="26">
        <v>5</v>
      </c>
      <c r="H135" s="27"/>
      <c r="I135" s="27">
        <f>ROUND(ROUND(H135,2)*ROUND(G135,3),2)</f>
        <v>0</v>
      </c>
      <c r="J135" s="25" t="s">
        <v>55</v>
      </c>
      <c r="O135">
        <f>(I135*21)/100</f>
        <v>0</v>
      </c>
      <c r="P135" t="s">
        <v>26</v>
      </c>
    </row>
    <row r="136" spans="1:16" ht="38.25" x14ac:dyDescent="0.2">
      <c r="A136" s="28" t="s">
        <v>56</v>
      </c>
      <c r="E136" s="29" t="s">
        <v>281</v>
      </c>
    </row>
    <row r="137" spans="1:16" x14ac:dyDescent="0.2">
      <c r="A137" s="30" t="s">
        <v>58</v>
      </c>
      <c r="E137" s="31" t="s">
        <v>52</v>
      </c>
    </row>
    <row r="138" spans="1:16" ht="306" x14ac:dyDescent="0.2">
      <c r="A138" t="s">
        <v>59</v>
      </c>
      <c r="E138" s="29" t="s">
        <v>282</v>
      </c>
    </row>
    <row r="139" spans="1:16" x14ac:dyDescent="0.2">
      <c r="A139" s="18" t="s">
        <v>50</v>
      </c>
      <c r="B139" s="23" t="s">
        <v>283</v>
      </c>
      <c r="C139" s="23" t="s">
        <v>284</v>
      </c>
      <c r="D139" s="18" t="s">
        <v>52</v>
      </c>
      <c r="E139" s="24" t="s">
        <v>285</v>
      </c>
      <c r="F139" s="25" t="s">
        <v>179</v>
      </c>
      <c r="G139" s="26">
        <v>9.9019999999999992</v>
      </c>
      <c r="H139" s="27"/>
      <c r="I139" s="27">
        <f>ROUND(ROUND(H139,2)*ROUND(G139,3),2)</f>
        <v>0</v>
      </c>
      <c r="J139" s="25" t="s">
        <v>55</v>
      </c>
      <c r="O139">
        <f>(I139*21)/100</f>
        <v>0</v>
      </c>
      <c r="P139" t="s">
        <v>26</v>
      </c>
    </row>
    <row r="140" spans="1:16" x14ac:dyDescent="0.2">
      <c r="A140" s="28" t="s">
        <v>56</v>
      </c>
      <c r="E140" s="29" t="s">
        <v>286</v>
      </c>
    </row>
    <row r="141" spans="1:16" x14ac:dyDescent="0.2">
      <c r="A141" s="30" t="s">
        <v>58</v>
      </c>
      <c r="E141" s="31" t="s">
        <v>287</v>
      </c>
    </row>
    <row r="142" spans="1:16" ht="267.75" x14ac:dyDescent="0.2">
      <c r="A142" t="s">
        <v>59</v>
      </c>
      <c r="E142" s="29" t="s">
        <v>288</v>
      </c>
    </row>
    <row r="143" spans="1:16" x14ac:dyDescent="0.2">
      <c r="A143" s="18" t="s">
        <v>50</v>
      </c>
      <c r="B143" s="23" t="s">
        <v>289</v>
      </c>
      <c r="C143" s="23" t="s">
        <v>290</v>
      </c>
      <c r="D143" s="18" t="s">
        <v>72</v>
      </c>
      <c r="E143" s="24" t="s">
        <v>291</v>
      </c>
      <c r="F143" s="25" t="s">
        <v>179</v>
      </c>
      <c r="G143" s="26">
        <v>39.145000000000003</v>
      </c>
      <c r="H143" s="27"/>
      <c r="I143" s="27">
        <f>ROUND(ROUND(H143,2)*ROUND(G143,3),2)</f>
        <v>0</v>
      </c>
      <c r="J143" s="25" t="s">
        <v>55</v>
      </c>
      <c r="O143">
        <f>(I143*21)/100</f>
        <v>0</v>
      </c>
      <c r="P143" t="s">
        <v>26</v>
      </c>
    </row>
    <row r="144" spans="1:16" ht="38.25" x14ac:dyDescent="0.2">
      <c r="A144" s="28" t="s">
        <v>56</v>
      </c>
      <c r="E144" s="29" t="s">
        <v>292</v>
      </c>
    </row>
    <row r="145" spans="1:16" x14ac:dyDescent="0.2">
      <c r="A145" s="30" t="s">
        <v>58</v>
      </c>
      <c r="E145" s="31" t="s">
        <v>293</v>
      </c>
    </row>
    <row r="146" spans="1:16" ht="255" x14ac:dyDescent="0.2">
      <c r="A146" t="s">
        <v>59</v>
      </c>
      <c r="E146" s="29" t="s">
        <v>294</v>
      </c>
    </row>
    <row r="147" spans="1:16" x14ac:dyDescent="0.2">
      <c r="A147" s="18" t="s">
        <v>50</v>
      </c>
      <c r="B147" s="23" t="s">
        <v>295</v>
      </c>
      <c r="C147" s="23" t="s">
        <v>290</v>
      </c>
      <c r="D147" s="18" t="s">
        <v>76</v>
      </c>
      <c r="E147" s="24" t="s">
        <v>291</v>
      </c>
      <c r="F147" s="25" t="s">
        <v>179</v>
      </c>
      <c r="G147" s="26">
        <v>39.145000000000003</v>
      </c>
      <c r="H147" s="27"/>
      <c r="I147" s="27">
        <f>ROUND(ROUND(H147,2)*ROUND(G147,3),2)</f>
        <v>0</v>
      </c>
      <c r="J147" s="25" t="s">
        <v>55</v>
      </c>
      <c r="O147">
        <f>(I147*21)/100</f>
        <v>0</v>
      </c>
      <c r="P147" t="s">
        <v>26</v>
      </c>
    </row>
    <row r="148" spans="1:16" ht="38.25" x14ac:dyDescent="0.2">
      <c r="A148" s="28" t="s">
        <v>56</v>
      </c>
      <c r="E148" s="29" t="s">
        <v>296</v>
      </c>
    </row>
    <row r="149" spans="1:16" x14ac:dyDescent="0.2">
      <c r="A149" s="30" t="s">
        <v>58</v>
      </c>
      <c r="E149" s="31" t="s">
        <v>293</v>
      </c>
    </row>
    <row r="150" spans="1:16" ht="255" x14ac:dyDescent="0.2">
      <c r="A150" t="s">
        <v>59</v>
      </c>
      <c r="E150" s="29" t="s">
        <v>294</v>
      </c>
    </row>
    <row r="151" spans="1:16" x14ac:dyDescent="0.2">
      <c r="A151" s="18" t="s">
        <v>50</v>
      </c>
      <c r="B151" s="23" t="s">
        <v>297</v>
      </c>
      <c r="C151" s="23" t="s">
        <v>298</v>
      </c>
      <c r="D151" s="18" t="s">
        <v>52</v>
      </c>
      <c r="E151" s="24" t="s">
        <v>299</v>
      </c>
      <c r="F151" s="25" t="s">
        <v>179</v>
      </c>
      <c r="G151" s="26">
        <v>2.48</v>
      </c>
      <c r="H151" s="27"/>
      <c r="I151" s="27">
        <f>ROUND(ROUND(H151,2)*ROUND(G151,3),2)</f>
        <v>0</v>
      </c>
      <c r="J151" s="25" t="s">
        <v>55</v>
      </c>
      <c r="O151">
        <f>(I151*21)/100</f>
        <v>0</v>
      </c>
      <c r="P151" t="s">
        <v>26</v>
      </c>
    </row>
    <row r="152" spans="1:16" ht="25.5" x14ac:dyDescent="0.2">
      <c r="A152" s="28" t="s">
        <v>56</v>
      </c>
      <c r="E152" s="29" t="s">
        <v>300</v>
      </c>
    </row>
    <row r="153" spans="1:16" x14ac:dyDescent="0.2">
      <c r="A153" s="30" t="s">
        <v>58</v>
      </c>
      <c r="E153" s="31" t="s">
        <v>301</v>
      </c>
    </row>
    <row r="154" spans="1:16" ht="331.5" x14ac:dyDescent="0.2">
      <c r="A154" t="s">
        <v>59</v>
      </c>
      <c r="E154" s="29" t="s">
        <v>302</v>
      </c>
    </row>
    <row r="155" spans="1:16" x14ac:dyDescent="0.2">
      <c r="A155" s="18" t="s">
        <v>50</v>
      </c>
      <c r="B155" s="23" t="s">
        <v>303</v>
      </c>
      <c r="C155" s="23" t="s">
        <v>304</v>
      </c>
      <c r="D155" s="18" t="s">
        <v>52</v>
      </c>
      <c r="E155" s="24" t="s">
        <v>305</v>
      </c>
      <c r="F155" s="25" t="s">
        <v>306</v>
      </c>
      <c r="G155" s="26">
        <v>327.75799999999998</v>
      </c>
      <c r="H155" s="27"/>
      <c r="I155" s="27">
        <f>ROUND(ROUND(H155,2)*ROUND(G155,3),2)</f>
        <v>0</v>
      </c>
      <c r="J155" s="25" t="s">
        <v>55</v>
      </c>
      <c r="O155">
        <f>(I155*21)/100</f>
        <v>0</v>
      </c>
      <c r="P155" t="s">
        <v>26</v>
      </c>
    </row>
    <row r="156" spans="1:16" x14ac:dyDescent="0.2">
      <c r="A156" s="28" t="s">
        <v>56</v>
      </c>
      <c r="E156" s="29" t="s">
        <v>307</v>
      </c>
    </row>
    <row r="157" spans="1:16" x14ac:dyDescent="0.2">
      <c r="A157" s="30" t="s">
        <v>58</v>
      </c>
      <c r="E157" s="31" t="s">
        <v>308</v>
      </c>
    </row>
    <row r="158" spans="1:16" ht="25.5" x14ac:dyDescent="0.2">
      <c r="A158" t="s">
        <v>59</v>
      </c>
      <c r="E158" s="29" t="s">
        <v>309</v>
      </c>
    </row>
    <row r="159" spans="1:16" x14ac:dyDescent="0.2">
      <c r="A159" s="18" t="s">
        <v>50</v>
      </c>
      <c r="B159" s="23" t="s">
        <v>310</v>
      </c>
      <c r="C159" s="23" t="s">
        <v>311</v>
      </c>
      <c r="D159" s="18" t="s">
        <v>52</v>
      </c>
      <c r="E159" s="24" t="s">
        <v>312</v>
      </c>
      <c r="F159" s="25" t="s">
        <v>306</v>
      </c>
      <c r="G159" s="26">
        <v>175.554</v>
      </c>
      <c r="H159" s="27"/>
      <c r="I159" s="27">
        <f>ROUND(ROUND(H159,2)*ROUND(G159,3),2)</f>
        <v>0</v>
      </c>
      <c r="J159" s="25" t="s">
        <v>55</v>
      </c>
      <c r="O159">
        <f>(I159*21)/100</f>
        <v>0</v>
      </c>
      <c r="P159" t="s">
        <v>26</v>
      </c>
    </row>
    <row r="160" spans="1:16" x14ac:dyDescent="0.2">
      <c r="A160" s="28" t="s">
        <v>56</v>
      </c>
      <c r="E160" s="29" t="s">
        <v>313</v>
      </c>
    </row>
    <row r="161" spans="1:18" x14ac:dyDescent="0.2">
      <c r="A161" s="30" t="s">
        <v>58</v>
      </c>
      <c r="E161" s="31" t="s">
        <v>314</v>
      </c>
    </row>
    <row r="162" spans="1:18" x14ac:dyDescent="0.2">
      <c r="A162" t="s">
        <v>59</v>
      </c>
      <c r="E162" s="29" t="s">
        <v>315</v>
      </c>
    </row>
    <row r="163" spans="1:18" x14ac:dyDescent="0.2">
      <c r="A163" s="18" t="s">
        <v>50</v>
      </c>
      <c r="B163" s="23" t="s">
        <v>316</v>
      </c>
      <c r="C163" s="23" t="s">
        <v>317</v>
      </c>
      <c r="D163" s="18" t="s">
        <v>52</v>
      </c>
      <c r="E163" s="24" t="s">
        <v>318</v>
      </c>
      <c r="F163" s="25" t="s">
        <v>306</v>
      </c>
      <c r="G163" s="26">
        <v>234.67599999999999</v>
      </c>
      <c r="H163" s="27"/>
      <c r="I163" s="27">
        <f>ROUND(ROUND(H163,2)*ROUND(G163,3),2)</f>
        <v>0</v>
      </c>
      <c r="J163" s="25" t="s">
        <v>55</v>
      </c>
      <c r="O163">
        <f>(I163*21)/100</f>
        <v>0</v>
      </c>
      <c r="P163" t="s">
        <v>26</v>
      </c>
    </row>
    <row r="164" spans="1:18" x14ac:dyDescent="0.2">
      <c r="A164" s="28" t="s">
        <v>56</v>
      </c>
      <c r="E164" s="29" t="s">
        <v>319</v>
      </c>
    </row>
    <row r="165" spans="1:18" x14ac:dyDescent="0.2">
      <c r="A165" s="30" t="s">
        <v>58</v>
      </c>
      <c r="E165" s="31" t="s">
        <v>320</v>
      </c>
    </row>
    <row r="166" spans="1:18" ht="63.75" x14ac:dyDescent="0.2">
      <c r="A166" t="s">
        <v>59</v>
      </c>
      <c r="E166" s="29" t="s">
        <v>321</v>
      </c>
    </row>
    <row r="167" spans="1:18" x14ac:dyDescent="0.2">
      <c r="A167" s="18" t="s">
        <v>50</v>
      </c>
      <c r="B167" s="23" t="s">
        <v>322</v>
      </c>
      <c r="C167" s="23" t="s">
        <v>323</v>
      </c>
      <c r="D167" s="18" t="s">
        <v>52</v>
      </c>
      <c r="E167" s="24" t="s">
        <v>324</v>
      </c>
      <c r="F167" s="25" t="s">
        <v>306</v>
      </c>
      <c r="G167" s="26">
        <v>234.67599999999999</v>
      </c>
      <c r="H167" s="27"/>
      <c r="I167" s="27">
        <f>ROUND(ROUND(H167,2)*ROUND(G167,3),2)</f>
        <v>0</v>
      </c>
      <c r="J167" s="25" t="s">
        <v>55</v>
      </c>
      <c r="O167">
        <f>(I167*21)/100</f>
        <v>0</v>
      </c>
      <c r="P167" t="s">
        <v>26</v>
      </c>
    </row>
    <row r="168" spans="1:18" x14ac:dyDescent="0.2">
      <c r="A168" s="28" t="s">
        <v>56</v>
      </c>
      <c r="E168" s="29" t="s">
        <v>52</v>
      </c>
    </row>
    <row r="169" spans="1:18" x14ac:dyDescent="0.2">
      <c r="A169" s="30" t="s">
        <v>58</v>
      </c>
      <c r="E169" s="31" t="s">
        <v>320</v>
      </c>
    </row>
    <row r="170" spans="1:18" ht="63.75" x14ac:dyDescent="0.2">
      <c r="A170" t="s">
        <v>59</v>
      </c>
      <c r="E170" s="29" t="s">
        <v>325</v>
      </c>
    </row>
    <row r="171" spans="1:18" ht="12.75" customHeight="1" x14ac:dyDescent="0.2">
      <c r="A171" s="5" t="s">
        <v>47</v>
      </c>
      <c r="B171" s="5"/>
      <c r="C171" s="32" t="s">
        <v>26</v>
      </c>
      <c r="D171" s="5"/>
      <c r="E171" s="21" t="s">
        <v>326</v>
      </c>
      <c r="F171" s="5"/>
      <c r="G171" s="5"/>
      <c r="H171" s="5"/>
      <c r="I171" s="33">
        <f>0+Q171</f>
        <v>0</v>
      </c>
      <c r="J171" s="5"/>
      <c r="O171">
        <f>0+R171</f>
        <v>0</v>
      </c>
      <c r="Q171">
        <f>0+I172+I176+I180+I184+I188+I192+I196+I200+I204+I208+I212+I216</f>
        <v>0</v>
      </c>
      <c r="R171">
        <f>0+O172+O176+O180+O184+O188+O192+O196+O200+O204+O208+O212+O216</f>
        <v>0</v>
      </c>
    </row>
    <row r="172" spans="1:18" x14ac:dyDescent="0.2">
      <c r="A172" s="18" t="s">
        <v>50</v>
      </c>
      <c r="B172" s="23" t="s">
        <v>327</v>
      </c>
      <c r="C172" s="23" t="s">
        <v>328</v>
      </c>
      <c r="D172" s="18" t="s">
        <v>52</v>
      </c>
      <c r="E172" s="24" t="s">
        <v>329</v>
      </c>
      <c r="F172" s="25" t="s">
        <v>200</v>
      </c>
      <c r="G172" s="26">
        <v>18.399999999999999</v>
      </c>
      <c r="H172" s="27"/>
      <c r="I172" s="27">
        <f>ROUND(ROUND(H172,2)*ROUND(G172,3),2)</f>
        <v>0</v>
      </c>
      <c r="J172" s="25" t="s">
        <v>55</v>
      </c>
      <c r="O172">
        <f>(I172*21)/100</f>
        <v>0</v>
      </c>
      <c r="P172" t="s">
        <v>26</v>
      </c>
    </row>
    <row r="173" spans="1:18" ht="38.25" x14ac:dyDescent="0.2">
      <c r="A173" s="28" t="s">
        <v>56</v>
      </c>
      <c r="E173" s="29" t="s">
        <v>330</v>
      </c>
    </row>
    <row r="174" spans="1:18" x14ac:dyDescent="0.2">
      <c r="A174" s="30" t="s">
        <v>58</v>
      </c>
      <c r="E174" s="31" t="s">
        <v>331</v>
      </c>
    </row>
    <row r="175" spans="1:18" ht="165.75" x14ac:dyDescent="0.2">
      <c r="A175" t="s">
        <v>59</v>
      </c>
      <c r="E175" s="29" t="s">
        <v>332</v>
      </c>
    </row>
    <row r="176" spans="1:18" x14ac:dyDescent="0.2">
      <c r="A176" s="18" t="s">
        <v>50</v>
      </c>
      <c r="B176" s="23" t="s">
        <v>333</v>
      </c>
      <c r="C176" s="23" t="s">
        <v>334</v>
      </c>
      <c r="D176" s="18" t="s">
        <v>52</v>
      </c>
      <c r="E176" s="24" t="s">
        <v>335</v>
      </c>
      <c r="F176" s="25" t="s">
        <v>179</v>
      </c>
      <c r="G176" s="26">
        <v>0.52200000000000002</v>
      </c>
      <c r="H176" s="27"/>
      <c r="I176" s="27">
        <f>ROUND(ROUND(H176,2)*ROUND(G176,3),2)</f>
        <v>0</v>
      </c>
      <c r="J176" s="25" t="s">
        <v>55</v>
      </c>
      <c r="O176">
        <f>(I176*21)/100</f>
        <v>0</v>
      </c>
      <c r="P176" t="s">
        <v>26</v>
      </c>
    </row>
    <row r="177" spans="1:16" ht="25.5" x14ac:dyDescent="0.2">
      <c r="A177" s="28" t="s">
        <v>56</v>
      </c>
      <c r="E177" s="29" t="s">
        <v>336</v>
      </c>
    </row>
    <row r="178" spans="1:16" x14ac:dyDescent="0.2">
      <c r="A178" s="30" t="s">
        <v>58</v>
      </c>
      <c r="E178" s="31" t="s">
        <v>337</v>
      </c>
    </row>
    <row r="179" spans="1:16" ht="51" x14ac:dyDescent="0.2">
      <c r="A179" t="s">
        <v>59</v>
      </c>
      <c r="E179" s="29" t="s">
        <v>338</v>
      </c>
    </row>
    <row r="180" spans="1:16" x14ac:dyDescent="0.2">
      <c r="A180" s="18" t="s">
        <v>50</v>
      </c>
      <c r="B180" s="23" t="s">
        <v>339</v>
      </c>
      <c r="C180" s="23" t="s">
        <v>340</v>
      </c>
      <c r="D180" s="18" t="s">
        <v>72</v>
      </c>
      <c r="E180" s="24" t="s">
        <v>341</v>
      </c>
      <c r="F180" s="25" t="s">
        <v>179</v>
      </c>
      <c r="G180" s="26">
        <v>3.14</v>
      </c>
      <c r="H180" s="27"/>
      <c r="I180" s="27">
        <f>ROUND(ROUND(H180,2)*ROUND(G180,3),2)</f>
        <v>0</v>
      </c>
      <c r="J180" s="25" t="s">
        <v>55</v>
      </c>
      <c r="O180">
        <f>(I180*21)/100</f>
        <v>0</v>
      </c>
      <c r="P180" t="s">
        <v>26</v>
      </c>
    </row>
    <row r="181" spans="1:16" x14ac:dyDescent="0.2">
      <c r="A181" s="28" t="s">
        <v>56</v>
      </c>
      <c r="E181" s="29" t="s">
        <v>342</v>
      </c>
    </row>
    <row r="182" spans="1:16" x14ac:dyDescent="0.2">
      <c r="A182" s="30" t="s">
        <v>58</v>
      </c>
      <c r="E182" s="31" t="s">
        <v>52</v>
      </c>
    </row>
    <row r="183" spans="1:16" ht="76.5" x14ac:dyDescent="0.2">
      <c r="A183" t="s">
        <v>59</v>
      </c>
      <c r="E183" s="29" t="s">
        <v>343</v>
      </c>
    </row>
    <row r="184" spans="1:16" x14ac:dyDescent="0.2">
      <c r="A184" s="18" t="s">
        <v>50</v>
      </c>
      <c r="B184" s="23" t="s">
        <v>344</v>
      </c>
      <c r="C184" s="23" t="s">
        <v>340</v>
      </c>
      <c r="D184" s="18" t="s">
        <v>76</v>
      </c>
      <c r="E184" s="24" t="s">
        <v>341</v>
      </c>
      <c r="F184" s="25" t="s">
        <v>179</v>
      </c>
      <c r="G184" s="26">
        <v>98.326999999999998</v>
      </c>
      <c r="H184" s="27"/>
      <c r="I184" s="27">
        <f>ROUND(ROUND(H184,2)*ROUND(G184,3),2)</f>
        <v>0</v>
      </c>
      <c r="J184" s="25" t="s">
        <v>55</v>
      </c>
      <c r="O184">
        <f>(I184*21)/100</f>
        <v>0</v>
      </c>
      <c r="P184" t="s">
        <v>26</v>
      </c>
    </row>
    <row r="185" spans="1:16" ht="38.25" x14ac:dyDescent="0.2">
      <c r="A185" s="28" t="s">
        <v>56</v>
      </c>
      <c r="E185" s="29" t="s">
        <v>345</v>
      </c>
    </row>
    <row r="186" spans="1:16" x14ac:dyDescent="0.2">
      <c r="A186" s="30" t="s">
        <v>58</v>
      </c>
      <c r="E186" s="31" t="s">
        <v>52</v>
      </c>
    </row>
    <row r="187" spans="1:16" ht="76.5" x14ac:dyDescent="0.2">
      <c r="A187" t="s">
        <v>59</v>
      </c>
      <c r="E187" s="29" t="s">
        <v>343</v>
      </c>
    </row>
    <row r="188" spans="1:16" ht="25.5" x14ac:dyDescent="0.2">
      <c r="A188" s="18" t="s">
        <v>50</v>
      </c>
      <c r="B188" s="23" t="s">
        <v>346</v>
      </c>
      <c r="C188" s="23" t="s">
        <v>347</v>
      </c>
      <c r="D188" s="18" t="s">
        <v>72</v>
      </c>
      <c r="E188" s="24" t="s">
        <v>348</v>
      </c>
      <c r="F188" s="25" t="s">
        <v>104</v>
      </c>
      <c r="G188" s="26">
        <v>160</v>
      </c>
      <c r="H188" s="27"/>
      <c r="I188" s="27">
        <f>ROUND(ROUND(H188,2)*ROUND(G188,3),2)</f>
        <v>0</v>
      </c>
      <c r="J188" s="25" t="s">
        <v>55</v>
      </c>
      <c r="O188">
        <f>(I188*21)/100</f>
        <v>0</v>
      </c>
      <c r="P188" t="s">
        <v>26</v>
      </c>
    </row>
    <row r="189" spans="1:16" ht="38.25" x14ac:dyDescent="0.2">
      <c r="A189" s="28" t="s">
        <v>56</v>
      </c>
      <c r="E189" s="29" t="s">
        <v>349</v>
      </c>
    </row>
    <row r="190" spans="1:16" x14ac:dyDescent="0.2">
      <c r="A190" s="30" t="s">
        <v>58</v>
      </c>
      <c r="E190" s="31" t="s">
        <v>350</v>
      </c>
    </row>
    <row r="191" spans="1:16" ht="89.25" x14ac:dyDescent="0.2">
      <c r="A191" t="s">
        <v>59</v>
      </c>
      <c r="E191" s="29" t="s">
        <v>351</v>
      </c>
    </row>
    <row r="192" spans="1:16" ht="25.5" x14ac:dyDescent="0.2">
      <c r="A192" s="18" t="s">
        <v>50</v>
      </c>
      <c r="B192" s="23" t="s">
        <v>352</v>
      </c>
      <c r="C192" s="23" t="s">
        <v>347</v>
      </c>
      <c r="D192" s="18" t="s">
        <v>76</v>
      </c>
      <c r="E192" s="24" t="s">
        <v>348</v>
      </c>
      <c r="F192" s="25" t="s">
        <v>104</v>
      </c>
      <c r="G192" s="26">
        <v>260</v>
      </c>
      <c r="H192" s="27"/>
      <c r="I192" s="27">
        <f>ROUND(ROUND(H192,2)*ROUND(G192,3),2)</f>
        <v>0</v>
      </c>
      <c r="J192" s="25" t="s">
        <v>55</v>
      </c>
      <c r="O192">
        <f>(I192*21)/100</f>
        <v>0</v>
      </c>
      <c r="P192" t="s">
        <v>26</v>
      </c>
    </row>
    <row r="193" spans="1:16" ht="25.5" x14ac:dyDescent="0.2">
      <c r="A193" s="28" t="s">
        <v>56</v>
      </c>
      <c r="E193" s="29" t="s">
        <v>353</v>
      </c>
    </row>
    <row r="194" spans="1:16" x14ac:dyDescent="0.2">
      <c r="A194" s="30" t="s">
        <v>58</v>
      </c>
      <c r="E194" s="31" t="s">
        <v>354</v>
      </c>
    </row>
    <row r="195" spans="1:16" ht="89.25" x14ac:dyDescent="0.2">
      <c r="A195" t="s">
        <v>59</v>
      </c>
      <c r="E195" s="29" t="s">
        <v>351</v>
      </c>
    </row>
    <row r="196" spans="1:16" ht="25.5" x14ac:dyDescent="0.2">
      <c r="A196" s="18" t="s">
        <v>50</v>
      </c>
      <c r="B196" s="23" t="s">
        <v>355</v>
      </c>
      <c r="C196" s="23" t="s">
        <v>347</v>
      </c>
      <c r="D196" s="18" t="s">
        <v>79</v>
      </c>
      <c r="E196" s="24" t="s">
        <v>348</v>
      </c>
      <c r="F196" s="25" t="s">
        <v>104</v>
      </c>
      <c r="G196" s="26">
        <v>63</v>
      </c>
      <c r="H196" s="27"/>
      <c r="I196" s="27">
        <f>ROUND(ROUND(H196,2)*ROUND(G196,3),2)</f>
        <v>0</v>
      </c>
      <c r="J196" s="25" t="s">
        <v>55</v>
      </c>
      <c r="O196">
        <f>(I196*21)/100</f>
        <v>0</v>
      </c>
      <c r="P196" t="s">
        <v>26</v>
      </c>
    </row>
    <row r="197" spans="1:16" ht="38.25" x14ac:dyDescent="0.2">
      <c r="A197" s="28" t="s">
        <v>56</v>
      </c>
      <c r="E197" s="29" t="s">
        <v>356</v>
      </c>
    </row>
    <row r="198" spans="1:16" x14ac:dyDescent="0.2">
      <c r="A198" s="30" t="s">
        <v>58</v>
      </c>
      <c r="E198" s="31" t="s">
        <v>357</v>
      </c>
    </row>
    <row r="199" spans="1:16" ht="89.25" x14ac:dyDescent="0.2">
      <c r="A199" t="s">
        <v>59</v>
      </c>
      <c r="E199" s="29" t="s">
        <v>351</v>
      </c>
    </row>
    <row r="200" spans="1:16" x14ac:dyDescent="0.2">
      <c r="A200" s="18" t="s">
        <v>50</v>
      </c>
      <c r="B200" s="23" t="s">
        <v>358</v>
      </c>
      <c r="C200" s="23" t="s">
        <v>359</v>
      </c>
      <c r="D200" s="18" t="s">
        <v>52</v>
      </c>
      <c r="E200" s="24" t="s">
        <v>360</v>
      </c>
      <c r="F200" s="25" t="s">
        <v>179</v>
      </c>
      <c r="G200" s="26">
        <v>1.008</v>
      </c>
      <c r="H200" s="27"/>
      <c r="I200" s="27">
        <f>ROUND(ROUND(H200,2)*ROUND(G200,3),2)</f>
        <v>0</v>
      </c>
      <c r="J200" s="25" t="s">
        <v>55</v>
      </c>
      <c r="O200">
        <f>(I200*21)/100</f>
        <v>0</v>
      </c>
      <c r="P200" t="s">
        <v>26</v>
      </c>
    </row>
    <row r="201" spans="1:16" ht="25.5" x14ac:dyDescent="0.2">
      <c r="A201" s="28" t="s">
        <v>56</v>
      </c>
      <c r="E201" s="29" t="s">
        <v>361</v>
      </c>
    </row>
    <row r="202" spans="1:16" x14ac:dyDescent="0.2">
      <c r="A202" s="30" t="s">
        <v>58</v>
      </c>
      <c r="E202" s="31" t="s">
        <v>362</v>
      </c>
    </row>
    <row r="203" spans="1:16" ht="408" x14ac:dyDescent="0.2">
      <c r="A203" t="s">
        <v>59</v>
      </c>
      <c r="E203" s="29" t="s">
        <v>363</v>
      </c>
    </row>
    <row r="204" spans="1:16" x14ac:dyDescent="0.2">
      <c r="A204" s="18" t="s">
        <v>50</v>
      </c>
      <c r="B204" s="23" t="s">
        <v>364</v>
      </c>
      <c r="C204" s="23" t="s">
        <v>365</v>
      </c>
      <c r="D204" s="18" t="s">
        <v>52</v>
      </c>
      <c r="E204" s="24" t="s">
        <v>366</v>
      </c>
      <c r="F204" s="25" t="s">
        <v>154</v>
      </c>
      <c r="G204" s="26">
        <v>0.10100000000000001</v>
      </c>
      <c r="H204" s="27"/>
      <c r="I204" s="27">
        <f>ROUND(ROUND(H204,2)*ROUND(G204,3),2)</f>
        <v>0</v>
      </c>
      <c r="J204" s="25" t="s">
        <v>55</v>
      </c>
      <c r="O204">
        <f>(I204*21)/100</f>
        <v>0</v>
      </c>
      <c r="P204" t="s">
        <v>26</v>
      </c>
    </row>
    <row r="205" spans="1:16" ht="25.5" x14ac:dyDescent="0.2">
      <c r="A205" s="28" t="s">
        <v>56</v>
      </c>
      <c r="E205" s="29" t="s">
        <v>367</v>
      </c>
    </row>
    <row r="206" spans="1:16" x14ac:dyDescent="0.2">
      <c r="A206" s="30" t="s">
        <v>58</v>
      </c>
      <c r="E206" s="31" t="s">
        <v>368</v>
      </c>
    </row>
    <row r="207" spans="1:16" ht="318.75" x14ac:dyDescent="0.2">
      <c r="A207" t="s">
        <v>59</v>
      </c>
      <c r="E207" s="29" t="s">
        <v>369</v>
      </c>
    </row>
    <row r="208" spans="1:16" x14ac:dyDescent="0.2">
      <c r="A208" s="18" t="s">
        <v>50</v>
      </c>
      <c r="B208" s="23" t="s">
        <v>370</v>
      </c>
      <c r="C208" s="23" t="s">
        <v>371</v>
      </c>
      <c r="D208" s="18" t="s">
        <v>52</v>
      </c>
      <c r="E208" s="24" t="s">
        <v>372</v>
      </c>
      <c r="F208" s="25" t="s">
        <v>306</v>
      </c>
      <c r="G208" s="26">
        <v>230</v>
      </c>
      <c r="H208" s="27"/>
      <c r="I208" s="27">
        <f>ROUND(ROUND(H208,2)*ROUND(G208,3),2)</f>
        <v>0</v>
      </c>
      <c r="J208" s="25" t="s">
        <v>55</v>
      </c>
      <c r="O208">
        <f>(I208*21)/100</f>
        <v>0</v>
      </c>
      <c r="P208" t="s">
        <v>26</v>
      </c>
    </row>
    <row r="209" spans="1:18" x14ac:dyDescent="0.2">
      <c r="A209" s="28" t="s">
        <v>56</v>
      </c>
      <c r="E209" s="29" t="s">
        <v>373</v>
      </c>
    </row>
    <row r="210" spans="1:18" x14ac:dyDescent="0.2">
      <c r="A210" s="30" t="s">
        <v>58</v>
      </c>
      <c r="E210" s="31" t="s">
        <v>374</v>
      </c>
    </row>
    <row r="211" spans="1:18" ht="153" x14ac:dyDescent="0.2">
      <c r="A211" t="s">
        <v>59</v>
      </c>
      <c r="E211" s="29" t="s">
        <v>375</v>
      </c>
    </row>
    <row r="212" spans="1:18" x14ac:dyDescent="0.2">
      <c r="A212" s="18" t="s">
        <v>50</v>
      </c>
      <c r="B212" s="23" t="s">
        <v>376</v>
      </c>
      <c r="C212" s="23" t="s">
        <v>377</v>
      </c>
      <c r="D212" s="18" t="s">
        <v>52</v>
      </c>
      <c r="E212" s="24" t="s">
        <v>378</v>
      </c>
      <c r="F212" s="25" t="s">
        <v>306</v>
      </c>
      <c r="G212" s="26">
        <v>57.42</v>
      </c>
      <c r="H212" s="27"/>
      <c r="I212" s="27">
        <f>ROUND(ROUND(H212,2)*ROUND(G212,3),2)</f>
        <v>0</v>
      </c>
      <c r="J212" s="25" t="s">
        <v>55</v>
      </c>
      <c r="O212">
        <f>(I212*21)/100</f>
        <v>0</v>
      </c>
      <c r="P212" t="s">
        <v>26</v>
      </c>
    </row>
    <row r="213" spans="1:18" ht="25.5" x14ac:dyDescent="0.2">
      <c r="A213" s="28" t="s">
        <v>56</v>
      </c>
      <c r="E213" s="29" t="s">
        <v>379</v>
      </c>
    </row>
    <row r="214" spans="1:18" x14ac:dyDescent="0.2">
      <c r="A214" s="30" t="s">
        <v>58</v>
      </c>
      <c r="E214" s="31" t="s">
        <v>380</v>
      </c>
    </row>
    <row r="215" spans="1:18" ht="153" x14ac:dyDescent="0.2">
      <c r="A215" t="s">
        <v>59</v>
      </c>
      <c r="E215" s="29" t="s">
        <v>375</v>
      </c>
    </row>
    <row r="216" spans="1:18" x14ac:dyDescent="0.2">
      <c r="A216" s="18" t="s">
        <v>50</v>
      </c>
      <c r="B216" s="23" t="s">
        <v>381</v>
      </c>
      <c r="C216" s="23" t="s">
        <v>382</v>
      </c>
      <c r="D216" s="18" t="s">
        <v>52</v>
      </c>
      <c r="E216" s="24" t="s">
        <v>383</v>
      </c>
      <c r="F216" s="25" t="s">
        <v>306</v>
      </c>
      <c r="G216" s="26">
        <v>28.71</v>
      </c>
      <c r="H216" s="27"/>
      <c r="I216" s="27">
        <f>ROUND(ROUND(H216,2)*ROUND(G216,3),2)</f>
        <v>0</v>
      </c>
      <c r="J216" s="25" t="s">
        <v>55</v>
      </c>
      <c r="O216">
        <f>(I216*21)/100</f>
        <v>0</v>
      </c>
      <c r="P216" t="s">
        <v>26</v>
      </c>
    </row>
    <row r="217" spans="1:18" ht="25.5" x14ac:dyDescent="0.2">
      <c r="A217" s="28" t="s">
        <v>56</v>
      </c>
      <c r="E217" s="29" t="s">
        <v>384</v>
      </c>
    </row>
    <row r="218" spans="1:18" x14ac:dyDescent="0.2">
      <c r="A218" s="30" t="s">
        <v>58</v>
      </c>
      <c r="E218" s="31" t="s">
        <v>385</v>
      </c>
    </row>
    <row r="219" spans="1:18" ht="153" x14ac:dyDescent="0.2">
      <c r="A219" t="s">
        <v>59</v>
      </c>
      <c r="E219" s="29" t="s">
        <v>386</v>
      </c>
    </row>
    <row r="220" spans="1:18" ht="12.75" customHeight="1" x14ac:dyDescent="0.2">
      <c r="A220" s="5" t="s">
        <v>47</v>
      </c>
      <c r="B220" s="5"/>
      <c r="C220" s="32" t="s">
        <v>25</v>
      </c>
      <c r="D220" s="5"/>
      <c r="E220" s="21" t="s">
        <v>387</v>
      </c>
      <c r="F220" s="5"/>
      <c r="G220" s="5"/>
      <c r="H220" s="5"/>
      <c r="I220" s="33">
        <f>0+Q220</f>
        <v>0</v>
      </c>
      <c r="J220" s="5"/>
      <c r="O220">
        <f>0+R220</f>
        <v>0</v>
      </c>
      <c r="Q220">
        <f>0+I221+I225+I229+I233+I237+I241+I245+I249+I253</f>
        <v>0</v>
      </c>
      <c r="R220">
        <f>0+O221+O225+O229+O233+O237+O241+O245+O249+O253</f>
        <v>0</v>
      </c>
    </row>
    <row r="221" spans="1:18" x14ac:dyDescent="0.2">
      <c r="A221" s="18" t="s">
        <v>50</v>
      </c>
      <c r="B221" s="23" t="s">
        <v>388</v>
      </c>
      <c r="C221" s="23" t="s">
        <v>389</v>
      </c>
      <c r="D221" s="18" t="s">
        <v>52</v>
      </c>
      <c r="E221" s="24" t="s">
        <v>390</v>
      </c>
      <c r="F221" s="25" t="s">
        <v>179</v>
      </c>
      <c r="G221" s="26">
        <v>2.5979999999999999</v>
      </c>
      <c r="H221" s="27"/>
      <c r="I221" s="27">
        <f>ROUND(ROUND(H221,2)*ROUND(G221,3),2)</f>
        <v>0</v>
      </c>
      <c r="J221" s="25" t="s">
        <v>55</v>
      </c>
      <c r="O221">
        <f>(I221*21)/100</f>
        <v>0</v>
      </c>
      <c r="P221" t="s">
        <v>26</v>
      </c>
    </row>
    <row r="222" spans="1:18" ht="25.5" x14ac:dyDescent="0.2">
      <c r="A222" s="28" t="s">
        <v>56</v>
      </c>
      <c r="E222" s="29" t="s">
        <v>391</v>
      </c>
    </row>
    <row r="223" spans="1:18" x14ac:dyDescent="0.2">
      <c r="A223" s="30" t="s">
        <v>58</v>
      </c>
      <c r="E223" s="31" t="s">
        <v>392</v>
      </c>
    </row>
    <row r="224" spans="1:18" ht="395.25" x14ac:dyDescent="0.2">
      <c r="A224" t="s">
        <v>59</v>
      </c>
      <c r="E224" s="29" t="s">
        <v>393</v>
      </c>
    </row>
    <row r="225" spans="1:16" x14ac:dyDescent="0.2">
      <c r="A225" s="18" t="s">
        <v>50</v>
      </c>
      <c r="B225" s="23" t="s">
        <v>394</v>
      </c>
      <c r="C225" s="23" t="s">
        <v>395</v>
      </c>
      <c r="D225" s="18" t="s">
        <v>52</v>
      </c>
      <c r="E225" s="24" t="s">
        <v>396</v>
      </c>
      <c r="F225" s="25" t="s">
        <v>154</v>
      </c>
      <c r="G225" s="26">
        <v>0.39</v>
      </c>
      <c r="H225" s="27"/>
      <c r="I225" s="27">
        <f>ROUND(ROUND(H225,2)*ROUND(G225,3),2)</f>
        <v>0</v>
      </c>
      <c r="J225" s="25" t="s">
        <v>55</v>
      </c>
      <c r="O225">
        <f>(I225*21)/100</f>
        <v>0</v>
      </c>
      <c r="P225" t="s">
        <v>26</v>
      </c>
    </row>
    <row r="226" spans="1:16" x14ac:dyDescent="0.2">
      <c r="A226" s="28" t="s">
        <v>56</v>
      </c>
      <c r="E226" s="29" t="s">
        <v>397</v>
      </c>
    </row>
    <row r="227" spans="1:16" x14ac:dyDescent="0.2">
      <c r="A227" s="30" t="s">
        <v>58</v>
      </c>
      <c r="E227" s="31" t="s">
        <v>398</v>
      </c>
    </row>
    <row r="228" spans="1:16" ht="306" x14ac:dyDescent="0.2">
      <c r="A228" t="s">
        <v>59</v>
      </c>
      <c r="E228" s="29" t="s">
        <v>399</v>
      </c>
    </row>
    <row r="229" spans="1:16" x14ac:dyDescent="0.2">
      <c r="A229" s="18" t="s">
        <v>50</v>
      </c>
      <c r="B229" s="23" t="s">
        <v>400</v>
      </c>
      <c r="C229" s="23" t="s">
        <v>401</v>
      </c>
      <c r="D229" s="18" t="s">
        <v>52</v>
      </c>
      <c r="E229" s="24" t="s">
        <v>402</v>
      </c>
      <c r="F229" s="25" t="s">
        <v>403</v>
      </c>
      <c r="G229" s="26">
        <v>234</v>
      </c>
      <c r="H229" s="27"/>
      <c r="I229" s="27">
        <f>ROUND(ROUND(H229,2)*ROUND(G229,3),2)</f>
        <v>0</v>
      </c>
      <c r="J229" s="25" t="s">
        <v>55</v>
      </c>
      <c r="O229">
        <f>(I229*21)/100</f>
        <v>0</v>
      </c>
      <c r="P229" t="s">
        <v>26</v>
      </c>
    </row>
    <row r="230" spans="1:16" x14ac:dyDescent="0.2">
      <c r="A230" s="28" t="s">
        <v>56</v>
      </c>
      <c r="E230" s="29" t="s">
        <v>404</v>
      </c>
    </row>
    <row r="231" spans="1:16" x14ac:dyDescent="0.2">
      <c r="A231" s="30" t="s">
        <v>58</v>
      </c>
      <c r="E231" s="31" t="s">
        <v>405</v>
      </c>
    </row>
    <row r="232" spans="1:16" ht="63.75" x14ac:dyDescent="0.2">
      <c r="A232" t="s">
        <v>59</v>
      </c>
      <c r="E232" s="29" t="s">
        <v>406</v>
      </c>
    </row>
    <row r="233" spans="1:16" x14ac:dyDescent="0.2">
      <c r="A233" s="18" t="s">
        <v>50</v>
      </c>
      <c r="B233" s="23" t="s">
        <v>407</v>
      </c>
      <c r="C233" s="23" t="s">
        <v>408</v>
      </c>
      <c r="D233" s="18" t="s">
        <v>52</v>
      </c>
      <c r="E233" s="24" t="s">
        <v>409</v>
      </c>
      <c r="F233" s="25" t="s">
        <v>179</v>
      </c>
      <c r="G233" s="26">
        <v>10.775</v>
      </c>
      <c r="H233" s="27"/>
      <c r="I233" s="27">
        <f>ROUND(ROUND(H233,2)*ROUND(G233,3),2)</f>
        <v>0</v>
      </c>
      <c r="J233" s="25" t="s">
        <v>55</v>
      </c>
      <c r="O233">
        <f>(I233*21)/100</f>
        <v>0</v>
      </c>
      <c r="P233" t="s">
        <v>26</v>
      </c>
    </row>
    <row r="234" spans="1:16" x14ac:dyDescent="0.2">
      <c r="A234" s="28" t="s">
        <v>56</v>
      </c>
      <c r="E234" s="29" t="s">
        <v>410</v>
      </c>
    </row>
    <row r="235" spans="1:16" x14ac:dyDescent="0.2">
      <c r="A235" s="30" t="s">
        <v>58</v>
      </c>
      <c r="E235" s="31" t="s">
        <v>411</v>
      </c>
    </row>
    <row r="236" spans="1:16" ht="382.5" x14ac:dyDescent="0.2">
      <c r="A236" t="s">
        <v>59</v>
      </c>
      <c r="E236" s="29" t="s">
        <v>412</v>
      </c>
    </row>
    <row r="237" spans="1:16" x14ac:dyDescent="0.2">
      <c r="A237" s="18" t="s">
        <v>50</v>
      </c>
      <c r="B237" s="23" t="s">
        <v>413</v>
      </c>
      <c r="C237" s="23" t="s">
        <v>414</v>
      </c>
      <c r="D237" s="18" t="s">
        <v>52</v>
      </c>
      <c r="E237" s="24" t="s">
        <v>415</v>
      </c>
      <c r="F237" s="25" t="s">
        <v>154</v>
      </c>
      <c r="G237" s="26">
        <v>2.1549999999999998</v>
      </c>
      <c r="H237" s="27"/>
      <c r="I237" s="27">
        <f>ROUND(ROUND(H237,2)*ROUND(G237,3),2)</f>
        <v>0</v>
      </c>
      <c r="J237" s="25" t="s">
        <v>55</v>
      </c>
      <c r="O237">
        <f>(I237*21)/100</f>
        <v>0</v>
      </c>
      <c r="P237" t="s">
        <v>26</v>
      </c>
    </row>
    <row r="238" spans="1:16" x14ac:dyDescent="0.2">
      <c r="A238" s="28" t="s">
        <v>56</v>
      </c>
      <c r="E238" s="29" t="s">
        <v>416</v>
      </c>
    </row>
    <row r="239" spans="1:16" x14ac:dyDescent="0.2">
      <c r="A239" s="30" t="s">
        <v>58</v>
      </c>
      <c r="E239" s="31" t="s">
        <v>417</v>
      </c>
    </row>
    <row r="240" spans="1:16" ht="242.25" x14ac:dyDescent="0.2">
      <c r="A240" t="s">
        <v>59</v>
      </c>
      <c r="E240" s="29" t="s">
        <v>418</v>
      </c>
    </row>
    <row r="241" spans="1:16" x14ac:dyDescent="0.2">
      <c r="A241" s="18" t="s">
        <v>50</v>
      </c>
      <c r="B241" s="23" t="s">
        <v>419</v>
      </c>
      <c r="C241" s="23" t="s">
        <v>420</v>
      </c>
      <c r="D241" s="18" t="s">
        <v>52</v>
      </c>
      <c r="E241" s="24" t="s">
        <v>421</v>
      </c>
      <c r="F241" s="25" t="s">
        <v>179</v>
      </c>
      <c r="G241" s="26">
        <v>1.3320000000000001</v>
      </c>
      <c r="H241" s="27"/>
      <c r="I241" s="27">
        <f>ROUND(ROUND(H241,2)*ROUND(G241,3),2)</f>
        <v>0</v>
      </c>
      <c r="J241" s="25" t="s">
        <v>55</v>
      </c>
      <c r="O241">
        <f>(I241*21)/100</f>
        <v>0</v>
      </c>
      <c r="P241" t="s">
        <v>26</v>
      </c>
    </row>
    <row r="242" spans="1:16" ht="38.25" x14ac:dyDescent="0.2">
      <c r="A242" s="28" t="s">
        <v>56</v>
      </c>
      <c r="E242" s="29" t="s">
        <v>422</v>
      </c>
    </row>
    <row r="243" spans="1:16" x14ac:dyDescent="0.2">
      <c r="A243" s="30" t="s">
        <v>58</v>
      </c>
      <c r="E243" s="31" t="s">
        <v>423</v>
      </c>
    </row>
    <row r="244" spans="1:16" ht="89.25" x14ac:dyDescent="0.2">
      <c r="A244" t="s">
        <v>59</v>
      </c>
      <c r="E244" s="29" t="s">
        <v>424</v>
      </c>
    </row>
    <row r="245" spans="1:16" x14ac:dyDescent="0.2">
      <c r="A245" s="18" t="s">
        <v>50</v>
      </c>
      <c r="B245" s="23" t="s">
        <v>425</v>
      </c>
      <c r="C245" s="23" t="s">
        <v>426</v>
      </c>
      <c r="D245" s="18" t="s">
        <v>52</v>
      </c>
      <c r="E245" s="24" t="s">
        <v>427</v>
      </c>
      <c r="F245" s="25" t="s">
        <v>179</v>
      </c>
      <c r="G245" s="26">
        <v>5.7</v>
      </c>
      <c r="H245" s="27"/>
      <c r="I245" s="27">
        <f>ROUND(ROUND(H245,2)*ROUND(G245,3),2)</f>
        <v>0</v>
      </c>
      <c r="J245" s="25" t="s">
        <v>55</v>
      </c>
      <c r="O245">
        <f>(I245*21)/100</f>
        <v>0</v>
      </c>
      <c r="P245" t="s">
        <v>26</v>
      </c>
    </row>
    <row r="246" spans="1:16" ht="25.5" x14ac:dyDescent="0.2">
      <c r="A246" s="28" t="s">
        <v>56</v>
      </c>
      <c r="E246" s="29" t="s">
        <v>428</v>
      </c>
    </row>
    <row r="247" spans="1:16" x14ac:dyDescent="0.2">
      <c r="A247" s="30" t="s">
        <v>58</v>
      </c>
      <c r="E247" s="31" t="s">
        <v>429</v>
      </c>
    </row>
    <row r="248" spans="1:16" ht="369.75" x14ac:dyDescent="0.2">
      <c r="A248" t="s">
        <v>59</v>
      </c>
      <c r="E248" s="29" t="s">
        <v>430</v>
      </c>
    </row>
    <row r="249" spans="1:16" x14ac:dyDescent="0.2">
      <c r="A249" s="18" t="s">
        <v>50</v>
      </c>
      <c r="B249" s="23" t="s">
        <v>431</v>
      </c>
      <c r="C249" s="23" t="s">
        <v>432</v>
      </c>
      <c r="D249" s="18" t="s">
        <v>52</v>
      </c>
      <c r="E249" s="24" t="s">
        <v>433</v>
      </c>
      <c r="F249" s="25" t="s">
        <v>154</v>
      </c>
      <c r="G249" s="26">
        <v>1.254</v>
      </c>
      <c r="H249" s="27"/>
      <c r="I249" s="27">
        <f>ROUND(ROUND(H249,2)*ROUND(G249,3),2)</f>
        <v>0</v>
      </c>
      <c r="J249" s="25" t="s">
        <v>55</v>
      </c>
      <c r="O249">
        <f>(I249*21)/100</f>
        <v>0</v>
      </c>
      <c r="P249" t="s">
        <v>26</v>
      </c>
    </row>
    <row r="250" spans="1:16" x14ac:dyDescent="0.2">
      <c r="A250" s="28" t="s">
        <v>56</v>
      </c>
      <c r="E250" s="29" t="s">
        <v>434</v>
      </c>
    </row>
    <row r="251" spans="1:16" x14ac:dyDescent="0.2">
      <c r="A251" s="30" t="s">
        <v>58</v>
      </c>
      <c r="E251" s="31" t="s">
        <v>435</v>
      </c>
    </row>
    <row r="252" spans="1:16" ht="267.75" x14ac:dyDescent="0.2">
      <c r="A252" t="s">
        <v>59</v>
      </c>
      <c r="E252" s="29" t="s">
        <v>436</v>
      </c>
    </row>
    <row r="253" spans="1:16" x14ac:dyDescent="0.2">
      <c r="A253" s="18" t="s">
        <v>50</v>
      </c>
      <c r="B253" s="23" t="s">
        <v>437</v>
      </c>
      <c r="C253" s="23" t="s">
        <v>438</v>
      </c>
      <c r="D253" s="18" t="s">
        <v>52</v>
      </c>
      <c r="E253" s="24" t="s">
        <v>439</v>
      </c>
      <c r="F253" s="25" t="s">
        <v>154</v>
      </c>
      <c r="G253" s="26">
        <v>0.51300000000000001</v>
      </c>
      <c r="H253" s="27"/>
      <c r="I253" s="27">
        <f>ROUND(ROUND(H253,2)*ROUND(G253,3),2)</f>
        <v>0</v>
      </c>
      <c r="J253" s="25" t="s">
        <v>55</v>
      </c>
      <c r="O253">
        <f>(I253*21)/100</f>
        <v>0</v>
      </c>
      <c r="P253" t="s">
        <v>26</v>
      </c>
    </row>
    <row r="254" spans="1:16" ht="51" x14ac:dyDescent="0.2">
      <c r="A254" s="28" t="s">
        <v>56</v>
      </c>
      <c r="E254" s="29" t="s">
        <v>440</v>
      </c>
    </row>
    <row r="255" spans="1:16" x14ac:dyDescent="0.2">
      <c r="A255" s="30" t="s">
        <v>58</v>
      </c>
      <c r="E255" s="31" t="s">
        <v>441</v>
      </c>
    </row>
    <row r="256" spans="1:16" ht="280.5" x14ac:dyDescent="0.2">
      <c r="A256" t="s">
        <v>59</v>
      </c>
      <c r="E256" s="35" t="s">
        <v>442</v>
      </c>
    </row>
    <row r="257" spans="1:18" ht="12.75" customHeight="1" x14ac:dyDescent="0.2">
      <c r="A257" s="5" t="s">
        <v>47</v>
      </c>
      <c r="B257" s="5"/>
      <c r="C257" s="32" t="s">
        <v>35</v>
      </c>
      <c r="D257" s="5"/>
      <c r="E257" s="21" t="s">
        <v>443</v>
      </c>
      <c r="F257" s="5"/>
      <c r="G257" s="5"/>
      <c r="H257" s="5"/>
      <c r="I257" s="33">
        <f>0+Q257</f>
        <v>0</v>
      </c>
      <c r="J257" s="5"/>
      <c r="O257">
        <f>0+R257</f>
        <v>0</v>
      </c>
      <c r="Q257">
        <f>0+I258+I262+I266+I270+I274+I278+I282+I286+I290</f>
        <v>0</v>
      </c>
      <c r="R257">
        <f>0+O258+O262+O266+O270+O274+O278+O282+O286+O290</f>
        <v>0</v>
      </c>
    </row>
    <row r="258" spans="1:18" x14ac:dyDescent="0.2">
      <c r="A258" s="18" t="s">
        <v>50</v>
      </c>
      <c r="B258" s="23" t="s">
        <v>444</v>
      </c>
      <c r="C258" s="23" t="s">
        <v>445</v>
      </c>
      <c r="D258" s="18" t="s">
        <v>52</v>
      </c>
      <c r="E258" s="24" t="s">
        <v>446</v>
      </c>
      <c r="F258" s="25" t="s">
        <v>154</v>
      </c>
      <c r="G258" s="26">
        <v>0.63300000000000001</v>
      </c>
      <c r="H258" s="27"/>
      <c r="I258" s="27">
        <f>ROUND(ROUND(H258,2)*ROUND(G258,3),2)</f>
        <v>0</v>
      </c>
      <c r="J258" s="25" t="s">
        <v>55</v>
      </c>
      <c r="O258">
        <f>(I258*21)/100</f>
        <v>0</v>
      </c>
      <c r="P258" t="s">
        <v>26</v>
      </c>
    </row>
    <row r="259" spans="1:18" ht="38.25" x14ac:dyDescent="0.2">
      <c r="A259" s="28" t="s">
        <v>56</v>
      </c>
      <c r="E259" s="29" t="s">
        <v>447</v>
      </c>
    </row>
    <row r="260" spans="1:18" x14ac:dyDescent="0.2">
      <c r="A260" s="30" t="s">
        <v>58</v>
      </c>
      <c r="E260" s="31" t="s">
        <v>448</v>
      </c>
    </row>
    <row r="261" spans="1:18" ht="280.5" x14ac:dyDescent="0.2">
      <c r="A261" t="s">
        <v>59</v>
      </c>
      <c r="E261" s="35" t="s">
        <v>442</v>
      </c>
    </row>
    <row r="262" spans="1:18" x14ac:dyDescent="0.2">
      <c r="A262" s="18" t="s">
        <v>50</v>
      </c>
      <c r="B262" s="23" t="s">
        <v>449</v>
      </c>
      <c r="C262" s="23" t="s">
        <v>450</v>
      </c>
      <c r="D262" s="18" t="s">
        <v>52</v>
      </c>
      <c r="E262" s="24" t="s">
        <v>451</v>
      </c>
      <c r="F262" s="25" t="s">
        <v>104</v>
      </c>
      <c r="G262" s="26">
        <v>2</v>
      </c>
      <c r="H262" s="27"/>
      <c r="I262" s="27">
        <f>ROUND(ROUND(H262,2)*ROUND(G262,3),2)</f>
        <v>0</v>
      </c>
      <c r="J262" s="25" t="s">
        <v>55</v>
      </c>
      <c r="O262">
        <f>(I262*21)/100</f>
        <v>0</v>
      </c>
      <c r="P262" t="s">
        <v>26</v>
      </c>
    </row>
    <row r="263" spans="1:18" x14ac:dyDescent="0.2">
      <c r="A263" s="28" t="s">
        <v>56</v>
      </c>
      <c r="E263" s="29" t="s">
        <v>452</v>
      </c>
    </row>
    <row r="264" spans="1:18" x14ac:dyDescent="0.2">
      <c r="A264" s="30" t="s">
        <v>58</v>
      </c>
      <c r="E264" s="31" t="s">
        <v>52</v>
      </c>
    </row>
    <row r="265" spans="1:18" ht="89.25" x14ac:dyDescent="0.2">
      <c r="A265" t="s">
        <v>59</v>
      </c>
      <c r="E265" s="29" t="s">
        <v>453</v>
      </c>
    </row>
    <row r="266" spans="1:18" x14ac:dyDescent="0.2">
      <c r="A266" s="18" t="s">
        <v>50</v>
      </c>
      <c r="B266" s="23" t="s">
        <v>454</v>
      </c>
      <c r="C266" s="23" t="s">
        <v>455</v>
      </c>
      <c r="D266" s="18" t="s">
        <v>52</v>
      </c>
      <c r="E266" s="24" t="s">
        <v>456</v>
      </c>
      <c r="F266" s="25" t="s">
        <v>179</v>
      </c>
      <c r="G266" s="26">
        <v>8.1430000000000007</v>
      </c>
      <c r="H266" s="27"/>
      <c r="I266" s="27">
        <f>ROUND(ROUND(H266,2)*ROUND(G266,3),2)</f>
        <v>0</v>
      </c>
      <c r="J266" s="25" t="s">
        <v>55</v>
      </c>
      <c r="O266">
        <f>(I266*21)/100</f>
        <v>0</v>
      </c>
      <c r="P266" t="s">
        <v>26</v>
      </c>
    </row>
    <row r="267" spans="1:18" ht="38.25" x14ac:dyDescent="0.2">
      <c r="A267" s="28" t="s">
        <v>56</v>
      </c>
      <c r="E267" s="29" t="s">
        <v>457</v>
      </c>
    </row>
    <row r="268" spans="1:18" x14ac:dyDescent="0.2">
      <c r="A268" s="30" t="s">
        <v>58</v>
      </c>
      <c r="E268" s="31" t="s">
        <v>458</v>
      </c>
    </row>
    <row r="269" spans="1:18" ht="76.5" x14ac:dyDescent="0.2">
      <c r="A269" t="s">
        <v>59</v>
      </c>
      <c r="E269" s="29" t="s">
        <v>459</v>
      </c>
    </row>
    <row r="270" spans="1:18" x14ac:dyDescent="0.2">
      <c r="A270" s="18" t="s">
        <v>50</v>
      </c>
      <c r="B270" s="23" t="s">
        <v>460</v>
      </c>
      <c r="C270" s="23" t="s">
        <v>461</v>
      </c>
      <c r="D270" s="18" t="s">
        <v>52</v>
      </c>
      <c r="E270" s="24" t="s">
        <v>462</v>
      </c>
      <c r="F270" s="25" t="s">
        <v>179</v>
      </c>
      <c r="G270" s="26">
        <v>5.14</v>
      </c>
      <c r="H270" s="27"/>
      <c r="I270" s="27">
        <f>ROUND(ROUND(H270,2)*ROUND(G270,3),2)</f>
        <v>0</v>
      </c>
      <c r="J270" s="25" t="s">
        <v>55</v>
      </c>
      <c r="O270">
        <f>(I270*21)/100</f>
        <v>0</v>
      </c>
      <c r="P270" t="s">
        <v>26</v>
      </c>
    </row>
    <row r="271" spans="1:18" ht="25.5" x14ac:dyDescent="0.2">
      <c r="A271" s="28" t="s">
        <v>56</v>
      </c>
      <c r="E271" s="29" t="s">
        <v>463</v>
      </c>
    </row>
    <row r="272" spans="1:18" x14ac:dyDescent="0.2">
      <c r="A272" s="30" t="s">
        <v>58</v>
      </c>
      <c r="E272" s="31" t="s">
        <v>464</v>
      </c>
    </row>
    <row r="273" spans="1:16" ht="395.25" x14ac:dyDescent="0.2">
      <c r="A273" t="s">
        <v>59</v>
      </c>
      <c r="E273" s="29" t="s">
        <v>393</v>
      </c>
    </row>
    <row r="274" spans="1:16" x14ac:dyDescent="0.2">
      <c r="A274" s="18" t="s">
        <v>50</v>
      </c>
      <c r="B274" s="23" t="s">
        <v>465</v>
      </c>
      <c r="C274" s="23" t="s">
        <v>466</v>
      </c>
      <c r="D274" s="18" t="s">
        <v>72</v>
      </c>
      <c r="E274" s="24" t="s">
        <v>467</v>
      </c>
      <c r="F274" s="25" t="s">
        <v>179</v>
      </c>
      <c r="G274" s="26">
        <v>3.4969999999999999</v>
      </c>
      <c r="H274" s="27"/>
      <c r="I274" s="27">
        <f>ROUND(ROUND(H274,2)*ROUND(G274,3),2)</f>
        <v>0</v>
      </c>
      <c r="J274" s="25" t="s">
        <v>55</v>
      </c>
      <c r="O274">
        <f>(I274*21)/100</f>
        <v>0</v>
      </c>
      <c r="P274" t="s">
        <v>26</v>
      </c>
    </row>
    <row r="275" spans="1:16" ht="25.5" x14ac:dyDescent="0.2">
      <c r="A275" s="28" t="s">
        <v>56</v>
      </c>
      <c r="E275" s="29" t="s">
        <v>468</v>
      </c>
    </row>
    <row r="276" spans="1:16" x14ac:dyDescent="0.2">
      <c r="A276" s="30" t="s">
        <v>58</v>
      </c>
      <c r="E276" s="31" t="s">
        <v>469</v>
      </c>
    </row>
    <row r="277" spans="1:16" ht="63.75" x14ac:dyDescent="0.2">
      <c r="A277" t="s">
        <v>59</v>
      </c>
      <c r="E277" s="29" t="s">
        <v>470</v>
      </c>
    </row>
    <row r="278" spans="1:16" x14ac:dyDescent="0.2">
      <c r="A278" s="18" t="s">
        <v>50</v>
      </c>
      <c r="B278" s="23" t="s">
        <v>471</v>
      </c>
      <c r="C278" s="23" t="s">
        <v>466</v>
      </c>
      <c r="D278" s="18" t="s">
        <v>76</v>
      </c>
      <c r="E278" s="24" t="s">
        <v>467</v>
      </c>
      <c r="F278" s="25" t="s">
        <v>179</v>
      </c>
      <c r="G278" s="26">
        <v>0.42699999999999999</v>
      </c>
      <c r="H278" s="27"/>
      <c r="I278" s="27">
        <f>ROUND(ROUND(H278,2)*ROUND(G278,3),2)</f>
        <v>0</v>
      </c>
      <c r="J278" s="25" t="s">
        <v>55</v>
      </c>
      <c r="O278">
        <f>(I278*21)/100</f>
        <v>0</v>
      </c>
      <c r="P278" t="s">
        <v>26</v>
      </c>
    </row>
    <row r="279" spans="1:16" x14ac:dyDescent="0.2">
      <c r="A279" s="28" t="s">
        <v>56</v>
      </c>
      <c r="E279" s="29" t="s">
        <v>472</v>
      </c>
    </row>
    <row r="280" spans="1:16" x14ac:dyDescent="0.2">
      <c r="A280" s="30" t="s">
        <v>58</v>
      </c>
      <c r="E280" s="31" t="s">
        <v>473</v>
      </c>
    </row>
    <row r="281" spans="1:16" ht="63.75" x14ac:dyDescent="0.2">
      <c r="A281" t="s">
        <v>59</v>
      </c>
      <c r="E281" s="29" t="s">
        <v>470</v>
      </c>
    </row>
    <row r="282" spans="1:16" x14ac:dyDescent="0.2">
      <c r="A282" s="18" t="s">
        <v>50</v>
      </c>
      <c r="B282" s="23" t="s">
        <v>474</v>
      </c>
      <c r="C282" s="23" t="s">
        <v>475</v>
      </c>
      <c r="D282" s="18" t="s">
        <v>52</v>
      </c>
      <c r="E282" s="24" t="s">
        <v>476</v>
      </c>
      <c r="F282" s="25" t="s">
        <v>154</v>
      </c>
      <c r="G282" s="26">
        <v>1.028</v>
      </c>
      <c r="H282" s="27"/>
      <c r="I282" s="27">
        <f>ROUND(ROUND(H282,2)*ROUND(G282,3),2)</f>
        <v>0</v>
      </c>
      <c r="J282" s="25" t="s">
        <v>55</v>
      </c>
      <c r="O282">
        <f>(I282*21)/100</f>
        <v>0</v>
      </c>
      <c r="P282" t="s">
        <v>26</v>
      </c>
    </row>
    <row r="283" spans="1:16" ht="25.5" x14ac:dyDescent="0.2">
      <c r="A283" s="28" t="s">
        <v>56</v>
      </c>
      <c r="E283" s="29" t="s">
        <v>477</v>
      </c>
    </row>
    <row r="284" spans="1:16" x14ac:dyDescent="0.2">
      <c r="A284" s="30" t="s">
        <v>58</v>
      </c>
      <c r="E284" s="31" t="s">
        <v>478</v>
      </c>
    </row>
    <row r="285" spans="1:16" ht="306" x14ac:dyDescent="0.2">
      <c r="A285" t="s">
        <v>59</v>
      </c>
      <c r="E285" s="29" t="s">
        <v>399</v>
      </c>
    </row>
    <row r="286" spans="1:16" x14ac:dyDescent="0.2">
      <c r="A286" s="18" t="s">
        <v>50</v>
      </c>
      <c r="B286" s="23" t="s">
        <v>479</v>
      </c>
      <c r="C286" s="23" t="s">
        <v>480</v>
      </c>
      <c r="D286" s="18" t="s">
        <v>52</v>
      </c>
      <c r="E286" s="24" t="s">
        <v>481</v>
      </c>
      <c r="F286" s="25" t="s">
        <v>179</v>
      </c>
      <c r="G286" s="26">
        <v>21.105</v>
      </c>
      <c r="H286" s="27"/>
      <c r="I286" s="27">
        <f>ROUND(ROUND(H286,2)*ROUND(G286,3),2)</f>
        <v>0</v>
      </c>
      <c r="J286" s="25" t="s">
        <v>55</v>
      </c>
      <c r="O286">
        <f>(I286*21)/100</f>
        <v>0</v>
      </c>
      <c r="P286" t="s">
        <v>26</v>
      </c>
    </row>
    <row r="287" spans="1:16" x14ac:dyDescent="0.2">
      <c r="A287" s="28" t="s">
        <v>56</v>
      </c>
      <c r="E287" s="29" t="s">
        <v>482</v>
      </c>
    </row>
    <row r="288" spans="1:16" x14ac:dyDescent="0.2">
      <c r="A288" s="30" t="s">
        <v>58</v>
      </c>
      <c r="E288" s="31" t="s">
        <v>483</v>
      </c>
    </row>
    <row r="289" spans="1:18" ht="395.25" x14ac:dyDescent="0.2">
      <c r="A289" t="s">
        <v>59</v>
      </c>
      <c r="E289" s="29" t="s">
        <v>484</v>
      </c>
    </row>
    <row r="290" spans="1:18" x14ac:dyDescent="0.2">
      <c r="A290" s="18" t="s">
        <v>50</v>
      </c>
      <c r="B290" s="23" t="s">
        <v>485</v>
      </c>
      <c r="C290" s="23" t="s">
        <v>486</v>
      </c>
      <c r="D290" s="18" t="s">
        <v>52</v>
      </c>
      <c r="E290" s="24" t="s">
        <v>487</v>
      </c>
      <c r="F290" s="25" t="s">
        <v>179</v>
      </c>
      <c r="G290" s="26">
        <v>15.407999999999999</v>
      </c>
      <c r="H290" s="27"/>
      <c r="I290" s="27">
        <f>ROUND(ROUND(H290,2)*ROUND(G290,3),2)</f>
        <v>0</v>
      </c>
      <c r="J290" s="25" t="s">
        <v>55</v>
      </c>
      <c r="O290">
        <f>(I290*21)/100</f>
        <v>0</v>
      </c>
      <c r="P290" t="s">
        <v>26</v>
      </c>
    </row>
    <row r="291" spans="1:18" ht="25.5" x14ac:dyDescent="0.2">
      <c r="A291" s="28" t="s">
        <v>56</v>
      </c>
      <c r="E291" s="29" t="s">
        <v>488</v>
      </c>
    </row>
    <row r="292" spans="1:18" x14ac:dyDescent="0.2">
      <c r="A292" s="30" t="s">
        <v>58</v>
      </c>
      <c r="E292" s="31" t="s">
        <v>489</v>
      </c>
    </row>
    <row r="293" spans="1:18" ht="102" x14ac:dyDescent="0.2">
      <c r="A293" t="s">
        <v>59</v>
      </c>
      <c r="E293" s="29" t="s">
        <v>490</v>
      </c>
    </row>
    <row r="294" spans="1:18" ht="12.75" customHeight="1" x14ac:dyDescent="0.2">
      <c r="A294" s="5" t="s">
        <v>47</v>
      </c>
      <c r="B294" s="5"/>
      <c r="C294" s="32" t="s">
        <v>37</v>
      </c>
      <c r="D294" s="5"/>
      <c r="E294" s="21" t="s">
        <v>491</v>
      </c>
      <c r="F294" s="5"/>
      <c r="G294" s="5"/>
      <c r="H294" s="5"/>
      <c r="I294" s="33">
        <f>0+Q294</f>
        <v>0</v>
      </c>
      <c r="J294" s="5"/>
      <c r="O294">
        <f>0+R294</f>
        <v>0</v>
      </c>
      <c r="Q294">
        <f>0+I295+I299+I303+I307+I311+I315+I319+I323+I327+I331+I335+I339+I343+I347</f>
        <v>0</v>
      </c>
      <c r="R294">
        <f>0+O295+O299+O303+O307+O311+O315+O319+O323+O327+O331+O335+O339+O343+O347</f>
        <v>0</v>
      </c>
    </row>
    <row r="295" spans="1:18" x14ac:dyDescent="0.2">
      <c r="A295" s="18" t="s">
        <v>50</v>
      </c>
      <c r="B295" s="23" t="s">
        <v>492</v>
      </c>
      <c r="C295" s="23" t="s">
        <v>493</v>
      </c>
      <c r="D295" s="18" t="s">
        <v>52</v>
      </c>
      <c r="E295" s="24" t="s">
        <v>494</v>
      </c>
      <c r="F295" s="25" t="s">
        <v>179</v>
      </c>
      <c r="G295" s="26">
        <v>73.745999999999995</v>
      </c>
      <c r="H295" s="27"/>
      <c r="I295" s="27">
        <f>ROUND(ROUND(H295,2)*ROUND(G295,3),2)</f>
        <v>0</v>
      </c>
      <c r="J295" s="25" t="s">
        <v>55</v>
      </c>
      <c r="O295">
        <f>(I295*21)/100</f>
        <v>0</v>
      </c>
      <c r="P295" t="s">
        <v>26</v>
      </c>
    </row>
    <row r="296" spans="1:18" ht="38.25" x14ac:dyDescent="0.2">
      <c r="A296" s="28" t="s">
        <v>56</v>
      </c>
      <c r="E296" s="29" t="s">
        <v>495</v>
      </c>
    </row>
    <row r="297" spans="1:18" x14ac:dyDescent="0.2">
      <c r="A297" s="30" t="s">
        <v>58</v>
      </c>
      <c r="E297" s="31" t="s">
        <v>496</v>
      </c>
    </row>
    <row r="298" spans="1:18" ht="76.5" x14ac:dyDescent="0.2">
      <c r="A298" t="s">
        <v>59</v>
      </c>
      <c r="E298" s="29" t="s">
        <v>497</v>
      </c>
    </row>
    <row r="299" spans="1:18" x14ac:dyDescent="0.2">
      <c r="A299" s="18" t="s">
        <v>50</v>
      </c>
      <c r="B299" s="23" t="s">
        <v>498</v>
      </c>
      <c r="C299" s="23" t="s">
        <v>499</v>
      </c>
      <c r="D299" s="18" t="s">
        <v>52</v>
      </c>
      <c r="E299" s="24" t="s">
        <v>500</v>
      </c>
      <c r="F299" s="25" t="s">
        <v>306</v>
      </c>
      <c r="G299" s="26">
        <v>25.25</v>
      </c>
      <c r="H299" s="27"/>
      <c r="I299" s="27">
        <f>ROUND(ROUND(H299,2)*ROUND(G299,3),2)</f>
        <v>0</v>
      </c>
      <c r="J299" s="25" t="s">
        <v>55</v>
      </c>
      <c r="O299">
        <f>(I299*21)/100</f>
        <v>0</v>
      </c>
      <c r="P299" t="s">
        <v>26</v>
      </c>
    </row>
    <row r="300" spans="1:18" x14ac:dyDescent="0.2">
      <c r="A300" s="28" t="s">
        <v>56</v>
      </c>
      <c r="E300" s="29" t="s">
        <v>501</v>
      </c>
    </row>
    <row r="301" spans="1:18" x14ac:dyDescent="0.2">
      <c r="A301" s="30" t="s">
        <v>58</v>
      </c>
      <c r="E301" s="31" t="s">
        <v>52</v>
      </c>
    </row>
    <row r="302" spans="1:18" ht="76.5" x14ac:dyDescent="0.2">
      <c r="A302" t="s">
        <v>59</v>
      </c>
      <c r="E302" s="29" t="s">
        <v>497</v>
      </c>
    </row>
    <row r="303" spans="1:18" x14ac:dyDescent="0.2">
      <c r="A303" s="18" t="s">
        <v>50</v>
      </c>
      <c r="B303" s="23" t="s">
        <v>502</v>
      </c>
      <c r="C303" s="23" t="s">
        <v>503</v>
      </c>
      <c r="D303" s="18" t="s">
        <v>52</v>
      </c>
      <c r="E303" s="24" t="s">
        <v>504</v>
      </c>
      <c r="F303" s="25" t="s">
        <v>306</v>
      </c>
      <c r="G303" s="26">
        <v>304.363</v>
      </c>
      <c r="H303" s="27"/>
      <c r="I303" s="27">
        <f>ROUND(ROUND(H303,2)*ROUND(G303,3),2)</f>
        <v>0</v>
      </c>
      <c r="J303" s="25" t="s">
        <v>55</v>
      </c>
      <c r="O303">
        <f>(I303*21)/100</f>
        <v>0</v>
      </c>
      <c r="P303" t="s">
        <v>26</v>
      </c>
    </row>
    <row r="304" spans="1:18" ht="25.5" x14ac:dyDescent="0.2">
      <c r="A304" s="28" t="s">
        <v>56</v>
      </c>
      <c r="E304" s="29" t="s">
        <v>505</v>
      </c>
    </row>
    <row r="305" spans="1:16" x14ac:dyDescent="0.2">
      <c r="A305" s="30" t="s">
        <v>58</v>
      </c>
      <c r="E305" s="31" t="s">
        <v>506</v>
      </c>
    </row>
    <row r="306" spans="1:16" ht="51" x14ac:dyDescent="0.2">
      <c r="A306" t="s">
        <v>59</v>
      </c>
      <c r="E306" s="29" t="s">
        <v>507</v>
      </c>
    </row>
    <row r="307" spans="1:16" x14ac:dyDescent="0.2">
      <c r="A307" s="18" t="s">
        <v>50</v>
      </c>
      <c r="B307" s="23" t="s">
        <v>508</v>
      </c>
      <c r="C307" s="23" t="s">
        <v>509</v>
      </c>
      <c r="D307" s="18" t="s">
        <v>52</v>
      </c>
      <c r="E307" s="24" t="s">
        <v>510</v>
      </c>
      <c r="F307" s="25" t="s">
        <v>179</v>
      </c>
      <c r="G307" s="26">
        <v>4.0999999999999996</v>
      </c>
      <c r="H307" s="27"/>
      <c r="I307" s="27">
        <f>ROUND(ROUND(H307,2)*ROUND(G307,3),2)</f>
        <v>0</v>
      </c>
      <c r="J307" s="25" t="s">
        <v>55</v>
      </c>
      <c r="O307">
        <f>(I307*21)/100</f>
        <v>0</v>
      </c>
      <c r="P307" t="s">
        <v>26</v>
      </c>
    </row>
    <row r="308" spans="1:16" x14ac:dyDescent="0.2">
      <c r="A308" s="28" t="s">
        <v>56</v>
      </c>
      <c r="E308" s="29" t="s">
        <v>511</v>
      </c>
    </row>
    <row r="309" spans="1:16" x14ac:dyDescent="0.2">
      <c r="A309" s="30" t="s">
        <v>58</v>
      </c>
      <c r="E309" s="31" t="s">
        <v>512</v>
      </c>
    </row>
    <row r="310" spans="1:16" ht="102" x14ac:dyDescent="0.2">
      <c r="A310" t="s">
        <v>59</v>
      </c>
      <c r="E310" s="29" t="s">
        <v>513</v>
      </c>
    </row>
    <row r="311" spans="1:16" x14ac:dyDescent="0.2">
      <c r="A311" s="18" t="s">
        <v>50</v>
      </c>
      <c r="B311" s="23" t="s">
        <v>514</v>
      </c>
      <c r="C311" s="23" t="s">
        <v>515</v>
      </c>
      <c r="D311" s="18" t="s">
        <v>52</v>
      </c>
      <c r="E311" s="24" t="s">
        <v>516</v>
      </c>
      <c r="F311" s="25" t="s">
        <v>306</v>
      </c>
      <c r="G311" s="26">
        <v>327.75799999999998</v>
      </c>
      <c r="H311" s="27"/>
      <c r="I311" s="27">
        <f>ROUND(ROUND(H311,2)*ROUND(G311,3),2)</f>
        <v>0</v>
      </c>
      <c r="J311" s="25" t="s">
        <v>55</v>
      </c>
      <c r="O311">
        <f>(I311*21)/100</f>
        <v>0</v>
      </c>
      <c r="P311" t="s">
        <v>26</v>
      </c>
    </row>
    <row r="312" spans="1:16" ht="25.5" x14ac:dyDescent="0.2">
      <c r="A312" s="28" t="s">
        <v>56</v>
      </c>
      <c r="E312" s="29" t="s">
        <v>517</v>
      </c>
    </row>
    <row r="313" spans="1:16" x14ac:dyDescent="0.2">
      <c r="A313" s="30" t="s">
        <v>58</v>
      </c>
      <c r="E313" s="31" t="s">
        <v>308</v>
      </c>
    </row>
    <row r="314" spans="1:16" ht="51" x14ac:dyDescent="0.2">
      <c r="A314" t="s">
        <v>59</v>
      </c>
      <c r="E314" s="29" t="s">
        <v>518</v>
      </c>
    </row>
    <row r="315" spans="1:16" x14ac:dyDescent="0.2">
      <c r="A315" s="18" t="s">
        <v>50</v>
      </c>
      <c r="B315" s="23" t="s">
        <v>519</v>
      </c>
      <c r="C315" s="23" t="s">
        <v>520</v>
      </c>
      <c r="D315" s="18" t="s">
        <v>52</v>
      </c>
      <c r="E315" s="24" t="s">
        <v>521</v>
      </c>
      <c r="F315" s="25" t="s">
        <v>306</v>
      </c>
      <c r="G315" s="26">
        <v>670.45100000000002</v>
      </c>
      <c r="H315" s="27"/>
      <c r="I315" s="27">
        <f>ROUND(ROUND(H315,2)*ROUND(G315,3),2)</f>
        <v>0</v>
      </c>
      <c r="J315" s="25" t="s">
        <v>55</v>
      </c>
      <c r="O315">
        <f>(I315*21)/100</f>
        <v>0</v>
      </c>
      <c r="P315" t="s">
        <v>26</v>
      </c>
    </row>
    <row r="316" spans="1:16" ht="25.5" x14ac:dyDescent="0.2">
      <c r="A316" s="28" t="s">
        <v>56</v>
      </c>
      <c r="E316" s="29" t="s">
        <v>522</v>
      </c>
    </row>
    <row r="317" spans="1:16" x14ac:dyDescent="0.2">
      <c r="A317" s="30" t="s">
        <v>58</v>
      </c>
      <c r="E317" s="31" t="s">
        <v>523</v>
      </c>
    </row>
    <row r="318" spans="1:16" ht="51" x14ac:dyDescent="0.2">
      <c r="A318" t="s">
        <v>59</v>
      </c>
      <c r="E318" s="29" t="s">
        <v>518</v>
      </c>
    </row>
    <row r="319" spans="1:16" x14ac:dyDescent="0.2">
      <c r="A319" s="18" t="s">
        <v>50</v>
      </c>
      <c r="B319" s="23" t="s">
        <v>524</v>
      </c>
      <c r="C319" s="23" t="s">
        <v>525</v>
      </c>
      <c r="D319" s="18" t="s">
        <v>52</v>
      </c>
      <c r="E319" s="24" t="s">
        <v>526</v>
      </c>
      <c r="F319" s="25" t="s">
        <v>306</v>
      </c>
      <c r="G319" s="26">
        <v>33.85</v>
      </c>
      <c r="H319" s="27"/>
      <c r="I319" s="27">
        <f>ROUND(ROUND(H319,2)*ROUND(G319,3),2)</f>
        <v>0</v>
      </c>
      <c r="J319" s="25" t="s">
        <v>55</v>
      </c>
      <c r="O319">
        <f>(I319*21)/100</f>
        <v>0</v>
      </c>
      <c r="P319" t="s">
        <v>26</v>
      </c>
    </row>
    <row r="320" spans="1:16" x14ac:dyDescent="0.2">
      <c r="A320" s="28" t="s">
        <v>56</v>
      </c>
      <c r="E320" s="29" t="s">
        <v>527</v>
      </c>
    </row>
    <row r="321" spans="1:16" x14ac:dyDescent="0.2">
      <c r="A321" s="30" t="s">
        <v>58</v>
      </c>
      <c r="E321" s="31" t="s">
        <v>528</v>
      </c>
    </row>
    <row r="322" spans="1:16" ht="51" x14ac:dyDescent="0.2">
      <c r="A322" t="s">
        <v>59</v>
      </c>
      <c r="E322" s="29" t="s">
        <v>529</v>
      </c>
    </row>
    <row r="323" spans="1:16" x14ac:dyDescent="0.2">
      <c r="A323" s="18" t="s">
        <v>50</v>
      </c>
      <c r="B323" s="23" t="s">
        <v>530</v>
      </c>
      <c r="C323" s="23" t="s">
        <v>531</v>
      </c>
      <c r="D323" s="18" t="s">
        <v>52</v>
      </c>
      <c r="E323" s="24" t="s">
        <v>532</v>
      </c>
      <c r="F323" s="25" t="s">
        <v>306</v>
      </c>
      <c r="G323" s="26">
        <v>16</v>
      </c>
      <c r="H323" s="27"/>
      <c r="I323" s="27">
        <f>ROUND(ROUND(H323,2)*ROUND(G323,3),2)</f>
        <v>0</v>
      </c>
      <c r="J323" s="25" t="s">
        <v>55</v>
      </c>
      <c r="O323">
        <f>(I323*21)/100</f>
        <v>0</v>
      </c>
      <c r="P323" t="s">
        <v>26</v>
      </c>
    </row>
    <row r="324" spans="1:16" x14ac:dyDescent="0.2">
      <c r="A324" s="28" t="s">
        <v>56</v>
      </c>
      <c r="E324" s="29" t="s">
        <v>533</v>
      </c>
    </row>
    <row r="325" spans="1:16" x14ac:dyDescent="0.2">
      <c r="A325" s="30" t="s">
        <v>58</v>
      </c>
      <c r="E325" s="31" t="s">
        <v>534</v>
      </c>
    </row>
    <row r="326" spans="1:16" ht="89.25" x14ac:dyDescent="0.2">
      <c r="A326" t="s">
        <v>59</v>
      </c>
      <c r="E326" s="29" t="s">
        <v>535</v>
      </c>
    </row>
    <row r="327" spans="1:16" x14ac:dyDescent="0.2">
      <c r="A327" s="18" t="s">
        <v>50</v>
      </c>
      <c r="B327" s="23" t="s">
        <v>536</v>
      </c>
      <c r="C327" s="23" t="s">
        <v>537</v>
      </c>
      <c r="D327" s="18" t="s">
        <v>52</v>
      </c>
      <c r="E327" s="24" t="s">
        <v>538</v>
      </c>
      <c r="F327" s="25" t="s">
        <v>306</v>
      </c>
      <c r="G327" s="26">
        <v>377.68099999999998</v>
      </c>
      <c r="H327" s="27"/>
      <c r="I327" s="27">
        <f>ROUND(ROUND(H327,2)*ROUND(G327,3),2)</f>
        <v>0</v>
      </c>
      <c r="J327" s="25" t="s">
        <v>55</v>
      </c>
      <c r="O327">
        <f>(I327*21)/100</f>
        <v>0</v>
      </c>
      <c r="P327" t="s">
        <v>26</v>
      </c>
    </row>
    <row r="328" spans="1:16" ht="25.5" x14ac:dyDescent="0.2">
      <c r="A328" s="28" t="s">
        <v>56</v>
      </c>
      <c r="E328" s="29" t="s">
        <v>539</v>
      </c>
    </row>
    <row r="329" spans="1:16" x14ac:dyDescent="0.2">
      <c r="A329" s="30" t="s">
        <v>58</v>
      </c>
      <c r="E329" s="31" t="s">
        <v>52</v>
      </c>
    </row>
    <row r="330" spans="1:16" ht="165.75" x14ac:dyDescent="0.2">
      <c r="A330" t="s">
        <v>59</v>
      </c>
      <c r="E330" s="29" t="s">
        <v>540</v>
      </c>
    </row>
    <row r="331" spans="1:16" x14ac:dyDescent="0.2">
      <c r="A331" s="18" t="s">
        <v>50</v>
      </c>
      <c r="B331" s="23" t="s">
        <v>541</v>
      </c>
      <c r="C331" s="23" t="s">
        <v>542</v>
      </c>
      <c r="D331" s="18" t="s">
        <v>52</v>
      </c>
      <c r="E331" s="24" t="s">
        <v>543</v>
      </c>
      <c r="F331" s="25" t="s">
        <v>306</v>
      </c>
      <c r="G331" s="26">
        <v>276.05099999999999</v>
      </c>
      <c r="H331" s="27"/>
      <c r="I331" s="27">
        <f>ROUND(ROUND(H331,2)*ROUND(G331,3),2)</f>
        <v>0</v>
      </c>
      <c r="J331" s="25" t="s">
        <v>55</v>
      </c>
      <c r="O331">
        <f>(I331*21)/100</f>
        <v>0</v>
      </c>
      <c r="P331" t="s">
        <v>26</v>
      </c>
    </row>
    <row r="332" spans="1:16" ht="25.5" x14ac:dyDescent="0.2">
      <c r="A332" s="28" t="s">
        <v>56</v>
      </c>
      <c r="E332" s="29" t="s">
        <v>544</v>
      </c>
    </row>
    <row r="333" spans="1:16" x14ac:dyDescent="0.2">
      <c r="A333" s="30" t="s">
        <v>58</v>
      </c>
      <c r="E333" s="31" t="s">
        <v>545</v>
      </c>
    </row>
    <row r="334" spans="1:16" ht="165.75" x14ac:dyDescent="0.2">
      <c r="A334" t="s">
        <v>59</v>
      </c>
      <c r="E334" s="29" t="s">
        <v>540</v>
      </c>
    </row>
    <row r="335" spans="1:16" x14ac:dyDescent="0.2">
      <c r="A335" s="18" t="s">
        <v>50</v>
      </c>
      <c r="B335" s="23" t="s">
        <v>546</v>
      </c>
      <c r="C335" s="23" t="s">
        <v>547</v>
      </c>
      <c r="D335" s="18" t="s">
        <v>52</v>
      </c>
      <c r="E335" s="24" t="s">
        <v>548</v>
      </c>
      <c r="F335" s="25" t="s">
        <v>306</v>
      </c>
      <c r="G335" s="26">
        <v>281.63099999999997</v>
      </c>
      <c r="H335" s="27"/>
      <c r="I335" s="27">
        <f>ROUND(ROUND(H335,2)*ROUND(G335,3),2)</f>
        <v>0</v>
      </c>
      <c r="J335" s="25" t="s">
        <v>55</v>
      </c>
      <c r="O335">
        <f>(I335*21)/100</f>
        <v>0</v>
      </c>
      <c r="P335" t="s">
        <v>26</v>
      </c>
    </row>
    <row r="336" spans="1:16" ht="25.5" x14ac:dyDescent="0.2">
      <c r="A336" s="28" t="s">
        <v>56</v>
      </c>
      <c r="E336" s="29" t="s">
        <v>549</v>
      </c>
    </row>
    <row r="337" spans="1:18" x14ac:dyDescent="0.2">
      <c r="A337" s="30" t="s">
        <v>58</v>
      </c>
      <c r="E337" s="31" t="s">
        <v>550</v>
      </c>
    </row>
    <row r="338" spans="1:18" ht="165.75" x14ac:dyDescent="0.2">
      <c r="A338" t="s">
        <v>59</v>
      </c>
      <c r="E338" s="29" t="s">
        <v>540</v>
      </c>
    </row>
    <row r="339" spans="1:18" x14ac:dyDescent="0.2">
      <c r="A339" s="18" t="s">
        <v>50</v>
      </c>
      <c r="B339" s="23" t="s">
        <v>551</v>
      </c>
      <c r="C339" s="23" t="s">
        <v>552</v>
      </c>
      <c r="D339" s="18" t="s">
        <v>52</v>
      </c>
      <c r="E339" s="24" t="s">
        <v>553</v>
      </c>
      <c r="F339" s="25" t="s">
        <v>306</v>
      </c>
      <c r="G339" s="26">
        <v>112.76900000000001</v>
      </c>
      <c r="H339" s="27"/>
      <c r="I339" s="27">
        <f>ROUND(ROUND(H339,2)*ROUND(G339,3),2)</f>
        <v>0</v>
      </c>
      <c r="J339" s="25" t="s">
        <v>55</v>
      </c>
      <c r="O339">
        <f>(I339*21)/100</f>
        <v>0</v>
      </c>
      <c r="P339" t="s">
        <v>26</v>
      </c>
    </row>
    <row r="340" spans="1:18" x14ac:dyDescent="0.2">
      <c r="A340" s="28" t="s">
        <v>56</v>
      </c>
      <c r="E340" s="29" t="s">
        <v>554</v>
      </c>
    </row>
    <row r="341" spans="1:18" x14ac:dyDescent="0.2">
      <c r="A341" s="30" t="s">
        <v>58</v>
      </c>
      <c r="E341" s="31" t="s">
        <v>52</v>
      </c>
    </row>
    <row r="342" spans="1:18" ht="140.25" x14ac:dyDescent="0.2">
      <c r="A342" t="s">
        <v>59</v>
      </c>
      <c r="E342" s="29" t="s">
        <v>555</v>
      </c>
    </row>
    <row r="343" spans="1:18" x14ac:dyDescent="0.2">
      <c r="A343" s="18" t="s">
        <v>50</v>
      </c>
      <c r="B343" s="23" t="s">
        <v>556</v>
      </c>
      <c r="C343" s="23" t="s">
        <v>557</v>
      </c>
      <c r="D343" s="18" t="s">
        <v>72</v>
      </c>
      <c r="E343" s="24" t="s">
        <v>558</v>
      </c>
      <c r="F343" s="25" t="s">
        <v>306</v>
      </c>
      <c r="G343" s="26">
        <v>5.17</v>
      </c>
      <c r="H343" s="27"/>
      <c r="I343" s="27">
        <f>ROUND(ROUND(H343,2)*ROUND(G343,3),2)</f>
        <v>0</v>
      </c>
      <c r="J343" s="25" t="s">
        <v>55</v>
      </c>
      <c r="O343">
        <f>(I343*21)/100</f>
        <v>0</v>
      </c>
      <c r="P343" t="s">
        <v>26</v>
      </c>
    </row>
    <row r="344" spans="1:18" ht="25.5" x14ac:dyDescent="0.2">
      <c r="A344" s="28" t="s">
        <v>56</v>
      </c>
      <c r="E344" s="29" t="s">
        <v>559</v>
      </c>
    </row>
    <row r="345" spans="1:18" x14ac:dyDescent="0.2">
      <c r="A345" s="30" t="s">
        <v>58</v>
      </c>
      <c r="E345" s="31" t="s">
        <v>52</v>
      </c>
    </row>
    <row r="346" spans="1:18" ht="191.25" x14ac:dyDescent="0.2">
      <c r="A346" t="s">
        <v>59</v>
      </c>
      <c r="E346" s="29" t="s">
        <v>560</v>
      </c>
    </row>
    <row r="347" spans="1:18" x14ac:dyDescent="0.2">
      <c r="A347" s="18" t="s">
        <v>50</v>
      </c>
      <c r="B347" s="23" t="s">
        <v>561</v>
      </c>
      <c r="C347" s="23" t="s">
        <v>557</v>
      </c>
      <c r="D347" s="18" t="s">
        <v>76</v>
      </c>
      <c r="E347" s="24" t="s">
        <v>558</v>
      </c>
      <c r="F347" s="25" t="s">
        <v>306</v>
      </c>
      <c r="G347" s="26">
        <v>20.079999999999998</v>
      </c>
      <c r="H347" s="27"/>
      <c r="I347" s="27">
        <f>ROUND(ROUND(H347,2)*ROUND(G347,3),2)</f>
        <v>0</v>
      </c>
      <c r="J347" s="25" t="s">
        <v>55</v>
      </c>
      <c r="O347">
        <f>(I347*21)/100</f>
        <v>0</v>
      </c>
      <c r="P347" t="s">
        <v>26</v>
      </c>
    </row>
    <row r="348" spans="1:18" ht="25.5" x14ac:dyDescent="0.2">
      <c r="A348" s="28" t="s">
        <v>56</v>
      </c>
      <c r="E348" s="29" t="s">
        <v>562</v>
      </c>
    </row>
    <row r="349" spans="1:18" x14ac:dyDescent="0.2">
      <c r="A349" s="30" t="s">
        <v>58</v>
      </c>
      <c r="E349" s="31" t="s">
        <v>52</v>
      </c>
    </row>
    <row r="350" spans="1:18" ht="191.25" x14ac:dyDescent="0.2">
      <c r="A350" t="s">
        <v>59</v>
      </c>
      <c r="E350" s="29" t="s">
        <v>560</v>
      </c>
    </row>
    <row r="351" spans="1:18" ht="12.75" customHeight="1" x14ac:dyDescent="0.2">
      <c r="A351" s="5" t="s">
        <v>47</v>
      </c>
      <c r="B351" s="5"/>
      <c r="C351" s="32" t="s">
        <v>39</v>
      </c>
      <c r="D351" s="5"/>
      <c r="E351" s="21" t="s">
        <v>563</v>
      </c>
      <c r="F351" s="5"/>
      <c r="G351" s="5"/>
      <c r="H351" s="5"/>
      <c r="I351" s="33">
        <f>0+Q351</f>
        <v>0</v>
      </c>
      <c r="J351" s="5"/>
      <c r="O351">
        <f>0+R351</f>
        <v>0</v>
      </c>
      <c r="Q351">
        <f>0+I352+I356+I360</f>
        <v>0</v>
      </c>
      <c r="R351">
        <f>0+O352+O356+O360</f>
        <v>0</v>
      </c>
    </row>
    <row r="352" spans="1:18" ht="25.5" x14ac:dyDescent="0.2">
      <c r="A352" s="18" t="s">
        <v>50</v>
      </c>
      <c r="B352" s="23" t="s">
        <v>564</v>
      </c>
      <c r="C352" s="23" t="s">
        <v>565</v>
      </c>
      <c r="D352" s="18" t="s">
        <v>52</v>
      </c>
      <c r="E352" s="24" t="s">
        <v>566</v>
      </c>
      <c r="F352" s="25" t="s">
        <v>306</v>
      </c>
      <c r="G352" s="26">
        <v>415.44099999999997</v>
      </c>
      <c r="H352" s="27"/>
      <c r="I352" s="27">
        <f>ROUND(ROUND(H352,2)*ROUND(G352,3),2)</f>
        <v>0</v>
      </c>
      <c r="J352" s="25" t="s">
        <v>55</v>
      </c>
      <c r="O352">
        <f>(I352*21)/100</f>
        <v>0</v>
      </c>
      <c r="P352" t="s">
        <v>26</v>
      </c>
    </row>
    <row r="353" spans="1:18" ht="63.75" x14ac:dyDescent="0.2">
      <c r="A353" s="28" t="s">
        <v>56</v>
      </c>
      <c r="E353" s="29" t="s">
        <v>567</v>
      </c>
    </row>
    <row r="354" spans="1:18" x14ac:dyDescent="0.2">
      <c r="A354" s="30" t="s">
        <v>58</v>
      </c>
      <c r="E354" s="31" t="s">
        <v>568</v>
      </c>
    </row>
    <row r="355" spans="1:18" ht="102" x14ac:dyDescent="0.2">
      <c r="A355" t="s">
        <v>59</v>
      </c>
      <c r="E355" s="29" t="s">
        <v>569</v>
      </c>
    </row>
    <row r="356" spans="1:18" x14ac:dyDescent="0.2">
      <c r="A356" s="18" t="s">
        <v>50</v>
      </c>
      <c r="B356" s="23" t="s">
        <v>570</v>
      </c>
      <c r="C356" s="23" t="s">
        <v>571</v>
      </c>
      <c r="D356" s="18" t="s">
        <v>52</v>
      </c>
      <c r="E356" s="24" t="s">
        <v>572</v>
      </c>
      <c r="F356" s="25" t="s">
        <v>306</v>
      </c>
      <c r="G356" s="26">
        <v>272.53500000000003</v>
      </c>
      <c r="H356" s="27"/>
      <c r="I356" s="27">
        <f>ROUND(ROUND(H356,2)*ROUND(G356,3),2)</f>
        <v>0</v>
      </c>
      <c r="J356" s="25" t="s">
        <v>55</v>
      </c>
      <c r="O356">
        <f>(I356*21)/100</f>
        <v>0</v>
      </c>
      <c r="P356" t="s">
        <v>26</v>
      </c>
    </row>
    <row r="357" spans="1:18" ht="63.75" x14ac:dyDescent="0.2">
      <c r="A357" s="28" t="s">
        <v>56</v>
      </c>
      <c r="E357" s="29" t="s">
        <v>573</v>
      </c>
    </row>
    <row r="358" spans="1:18" x14ac:dyDescent="0.2">
      <c r="A358" s="30" t="s">
        <v>58</v>
      </c>
      <c r="E358" s="31" t="s">
        <v>574</v>
      </c>
    </row>
    <row r="359" spans="1:18" ht="102" x14ac:dyDescent="0.2">
      <c r="A359" t="s">
        <v>59</v>
      </c>
      <c r="E359" s="29" t="s">
        <v>569</v>
      </c>
    </row>
    <row r="360" spans="1:18" x14ac:dyDescent="0.2">
      <c r="A360" s="18" t="s">
        <v>50</v>
      </c>
      <c r="B360" s="23" t="s">
        <v>575</v>
      </c>
      <c r="C360" s="23" t="s">
        <v>576</v>
      </c>
      <c r="D360" s="18" t="s">
        <v>52</v>
      </c>
      <c r="E360" s="24" t="s">
        <v>577</v>
      </c>
      <c r="F360" s="25" t="s">
        <v>200</v>
      </c>
      <c r="G360" s="26">
        <v>10</v>
      </c>
      <c r="H360" s="27"/>
      <c r="I360" s="27">
        <f>ROUND(ROUND(H360,2)*ROUND(G360,3),2)</f>
        <v>0</v>
      </c>
      <c r="J360" s="25" t="s">
        <v>55</v>
      </c>
      <c r="O360">
        <f>(I360*21)/100</f>
        <v>0</v>
      </c>
      <c r="P360" t="s">
        <v>26</v>
      </c>
    </row>
    <row r="361" spans="1:18" ht="51" x14ac:dyDescent="0.2">
      <c r="A361" s="28" t="s">
        <v>56</v>
      </c>
      <c r="E361" s="29" t="s">
        <v>578</v>
      </c>
    </row>
    <row r="362" spans="1:18" x14ac:dyDescent="0.2">
      <c r="A362" s="30" t="s">
        <v>58</v>
      </c>
      <c r="E362" s="31" t="s">
        <v>579</v>
      </c>
    </row>
    <row r="363" spans="1:18" ht="102" x14ac:dyDescent="0.2">
      <c r="A363" t="s">
        <v>59</v>
      </c>
      <c r="E363" s="29" t="s">
        <v>580</v>
      </c>
    </row>
    <row r="364" spans="1:18" ht="12.75" customHeight="1" x14ac:dyDescent="0.2">
      <c r="A364" s="5" t="s">
        <v>47</v>
      </c>
      <c r="B364" s="5"/>
      <c r="C364" s="32" t="s">
        <v>81</v>
      </c>
      <c r="D364" s="5"/>
      <c r="E364" s="21" t="s">
        <v>581</v>
      </c>
      <c r="F364" s="5"/>
      <c r="G364" s="5"/>
      <c r="H364" s="5"/>
      <c r="I364" s="33">
        <f>0+Q364</f>
        <v>0</v>
      </c>
      <c r="J364" s="5"/>
      <c r="O364">
        <f>0+R364</f>
        <v>0</v>
      </c>
      <c r="Q364">
        <f>0+I365+I369+I373+I377+I381</f>
        <v>0</v>
      </c>
      <c r="R364">
        <f>0+O365+O369+O373+O377+O381</f>
        <v>0</v>
      </c>
    </row>
    <row r="365" spans="1:18" x14ac:dyDescent="0.2">
      <c r="A365" s="18" t="s">
        <v>50</v>
      </c>
      <c r="B365" s="23" t="s">
        <v>582</v>
      </c>
      <c r="C365" s="23" t="s">
        <v>583</v>
      </c>
      <c r="D365" s="18" t="s">
        <v>52</v>
      </c>
      <c r="E365" s="24" t="s">
        <v>584</v>
      </c>
      <c r="F365" s="25" t="s">
        <v>306</v>
      </c>
      <c r="G365" s="26">
        <v>45.503999999999998</v>
      </c>
      <c r="H365" s="27"/>
      <c r="I365" s="27">
        <f>ROUND(ROUND(H365,2)*ROUND(G365,3),2)</f>
        <v>0</v>
      </c>
      <c r="J365" s="25" t="s">
        <v>55</v>
      </c>
      <c r="O365">
        <f>(I365*21)/100</f>
        <v>0</v>
      </c>
      <c r="P365" t="s">
        <v>26</v>
      </c>
    </row>
    <row r="366" spans="1:18" x14ac:dyDescent="0.2">
      <c r="A366" s="28" t="s">
        <v>56</v>
      </c>
      <c r="E366" s="29" t="s">
        <v>585</v>
      </c>
    </row>
    <row r="367" spans="1:18" x14ac:dyDescent="0.2">
      <c r="A367" s="30" t="s">
        <v>58</v>
      </c>
      <c r="E367" s="31" t="s">
        <v>586</v>
      </c>
    </row>
    <row r="368" spans="1:18" ht="204" x14ac:dyDescent="0.2">
      <c r="A368" t="s">
        <v>59</v>
      </c>
      <c r="E368" s="29" t="s">
        <v>587</v>
      </c>
    </row>
    <row r="369" spans="1:16" ht="25.5" x14ac:dyDescent="0.2">
      <c r="A369" s="18" t="s">
        <v>50</v>
      </c>
      <c r="B369" s="23" t="s">
        <v>588</v>
      </c>
      <c r="C369" s="23" t="s">
        <v>589</v>
      </c>
      <c r="D369" s="18" t="s">
        <v>52</v>
      </c>
      <c r="E369" s="24" t="s">
        <v>590</v>
      </c>
      <c r="F369" s="25" t="s">
        <v>306</v>
      </c>
      <c r="G369" s="26">
        <v>198.56200000000001</v>
      </c>
      <c r="H369" s="27"/>
      <c r="I369" s="27">
        <f>ROUND(ROUND(H369,2)*ROUND(G369,3),2)</f>
        <v>0</v>
      </c>
      <c r="J369" s="25" t="s">
        <v>55</v>
      </c>
      <c r="O369">
        <f>(I369*21)/100</f>
        <v>0</v>
      </c>
      <c r="P369" t="s">
        <v>26</v>
      </c>
    </row>
    <row r="370" spans="1:16" ht="25.5" x14ac:dyDescent="0.2">
      <c r="A370" s="28" t="s">
        <v>56</v>
      </c>
      <c r="E370" s="29" t="s">
        <v>591</v>
      </c>
    </row>
    <row r="371" spans="1:16" x14ac:dyDescent="0.2">
      <c r="A371" s="30" t="s">
        <v>58</v>
      </c>
      <c r="E371" s="31" t="s">
        <v>592</v>
      </c>
    </row>
    <row r="372" spans="1:16" ht="216.75" x14ac:dyDescent="0.2">
      <c r="A372" t="s">
        <v>59</v>
      </c>
      <c r="E372" s="29" t="s">
        <v>593</v>
      </c>
    </row>
    <row r="373" spans="1:16" x14ac:dyDescent="0.2">
      <c r="A373" s="18" t="s">
        <v>50</v>
      </c>
      <c r="B373" s="23" t="s">
        <v>594</v>
      </c>
      <c r="C373" s="23" t="s">
        <v>595</v>
      </c>
      <c r="D373" s="18" t="s">
        <v>52</v>
      </c>
      <c r="E373" s="24" t="s">
        <v>596</v>
      </c>
      <c r="F373" s="25" t="s">
        <v>306</v>
      </c>
      <c r="G373" s="26">
        <v>35.96</v>
      </c>
      <c r="H373" s="27"/>
      <c r="I373" s="27">
        <f>ROUND(ROUND(H373,2)*ROUND(G373,3),2)</f>
        <v>0</v>
      </c>
      <c r="J373" s="25" t="s">
        <v>55</v>
      </c>
      <c r="O373">
        <f>(I373*21)/100</f>
        <v>0</v>
      </c>
      <c r="P373" t="s">
        <v>26</v>
      </c>
    </row>
    <row r="374" spans="1:16" x14ac:dyDescent="0.2">
      <c r="A374" s="28" t="s">
        <v>56</v>
      </c>
      <c r="E374" s="29" t="s">
        <v>597</v>
      </c>
    </row>
    <row r="375" spans="1:16" x14ac:dyDescent="0.2">
      <c r="A375" s="30" t="s">
        <v>58</v>
      </c>
      <c r="E375" s="31" t="s">
        <v>52</v>
      </c>
    </row>
    <row r="376" spans="1:16" ht="38.25" x14ac:dyDescent="0.2">
      <c r="A376" t="s">
        <v>59</v>
      </c>
      <c r="E376" s="29" t="s">
        <v>598</v>
      </c>
    </row>
    <row r="377" spans="1:16" x14ac:dyDescent="0.2">
      <c r="A377" s="18" t="s">
        <v>50</v>
      </c>
      <c r="B377" s="23" t="s">
        <v>599</v>
      </c>
      <c r="C377" s="23" t="s">
        <v>600</v>
      </c>
      <c r="D377" s="18" t="s">
        <v>52</v>
      </c>
      <c r="E377" s="24" t="s">
        <v>601</v>
      </c>
      <c r="F377" s="25" t="s">
        <v>306</v>
      </c>
      <c r="G377" s="26">
        <v>652.255</v>
      </c>
      <c r="H377" s="27"/>
      <c r="I377" s="27">
        <f>ROUND(ROUND(H377,2)*ROUND(G377,3),2)</f>
        <v>0</v>
      </c>
      <c r="J377" s="25" t="s">
        <v>55</v>
      </c>
      <c r="O377">
        <f>(I377*21)/100</f>
        <v>0</v>
      </c>
      <c r="P377" t="s">
        <v>26</v>
      </c>
    </row>
    <row r="378" spans="1:16" ht="25.5" x14ac:dyDescent="0.2">
      <c r="A378" s="28" t="s">
        <v>56</v>
      </c>
      <c r="E378" s="29" t="s">
        <v>602</v>
      </c>
    </row>
    <row r="379" spans="1:16" x14ac:dyDescent="0.2">
      <c r="A379" s="30" t="s">
        <v>58</v>
      </c>
      <c r="E379" s="31" t="s">
        <v>603</v>
      </c>
    </row>
    <row r="380" spans="1:16" ht="102" x14ac:dyDescent="0.2">
      <c r="A380" t="s">
        <v>59</v>
      </c>
      <c r="E380" s="29" t="s">
        <v>604</v>
      </c>
    </row>
    <row r="381" spans="1:16" x14ac:dyDescent="0.2">
      <c r="A381" s="18" t="s">
        <v>50</v>
      </c>
      <c r="B381" s="23" t="s">
        <v>605</v>
      </c>
      <c r="C381" s="23" t="s">
        <v>606</v>
      </c>
      <c r="D381" s="18" t="s">
        <v>52</v>
      </c>
      <c r="E381" s="24" t="s">
        <v>607</v>
      </c>
      <c r="F381" s="25" t="s">
        <v>306</v>
      </c>
      <c r="G381" s="26">
        <v>74.296999999999997</v>
      </c>
      <c r="H381" s="27"/>
      <c r="I381" s="27">
        <f>ROUND(ROUND(H381,2)*ROUND(G381,3),2)</f>
        <v>0</v>
      </c>
      <c r="J381" s="25" t="s">
        <v>55</v>
      </c>
      <c r="O381">
        <f>(I381*21)/100</f>
        <v>0</v>
      </c>
      <c r="P381" t="s">
        <v>26</v>
      </c>
    </row>
    <row r="382" spans="1:16" x14ac:dyDescent="0.2">
      <c r="A382" s="28" t="s">
        <v>56</v>
      </c>
      <c r="E382" s="29" t="s">
        <v>608</v>
      </c>
    </row>
    <row r="383" spans="1:16" x14ac:dyDescent="0.2">
      <c r="A383" s="30" t="s">
        <v>58</v>
      </c>
      <c r="E383" s="31" t="s">
        <v>609</v>
      </c>
    </row>
    <row r="384" spans="1:16" ht="51" x14ac:dyDescent="0.2">
      <c r="A384" t="s">
        <v>59</v>
      </c>
      <c r="E384" s="29" t="s">
        <v>610</v>
      </c>
    </row>
    <row r="385" spans="1:18" ht="12.75" customHeight="1" x14ac:dyDescent="0.2">
      <c r="A385" s="5" t="s">
        <v>47</v>
      </c>
      <c r="B385" s="5"/>
      <c r="C385" s="32" t="s">
        <v>42</v>
      </c>
      <c r="D385" s="5"/>
      <c r="E385" s="21" t="s">
        <v>611</v>
      </c>
      <c r="F385" s="5"/>
      <c r="G385" s="5"/>
      <c r="H385" s="5"/>
      <c r="I385" s="33">
        <f>0+Q385</f>
        <v>0</v>
      </c>
      <c r="J385" s="5"/>
      <c r="O385">
        <f>0+R385</f>
        <v>0</v>
      </c>
      <c r="Q385">
        <f>0+I386+I390+I394+I398+I402+I406+I410+I414+I418+I422+I426+I430+I434+I438+I442+I446+I450+I454+I458+I462+I466+I470+I474+I478+I482+I486+I490+I494+I498+I502+I506+I510+I514+I518+I522+I526+I530+I534+I538+I542+I546+I550</f>
        <v>0</v>
      </c>
      <c r="R385">
        <f>0+O386+O390+O394+O398+O402+O406+O410+O414+O418+O422+O426+O430+O434+O438+O442+O446+O450+O454+O458+O462+O466+O470+O474+O478+O482+O486+O490+O494+O498+O502+O506+O510+O514+O518+O522+O526+O530+O534+O538+O542+O546+O550</f>
        <v>0</v>
      </c>
    </row>
    <row r="386" spans="1:18" x14ac:dyDescent="0.2">
      <c r="A386" s="18" t="s">
        <v>50</v>
      </c>
      <c r="B386" s="23" t="s">
        <v>612</v>
      </c>
      <c r="C386" s="23" t="s">
        <v>613</v>
      </c>
      <c r="D386" s="18" t="s">
        <v>52</v>
      </c>
      <c r="E386" s="24" t="s">
        <v>614</v>
      </c>
      <c r="F386" s="25" t="s">
        <v>200</v>
      </c>
      <c r="G386" s="26">
        <v>6.5</v>
      </c>
      <c r="H386" s="27"/>
      <c r="I386" s="27">
        <f>ROUND(ROUND(H386,2)*ROUND(G386,3),2)</f>
        <v>0</v>
      </c>
      <c r="J386" s="25" t="s">
        <v>55</v>
      </c>
      <c r="O386">
        <f>(I386*21)/100</f>
        <v>0</v>
      </c>
      <c r="P386" t="s">
        <v>26</v>
      </c>
    </row>
    <row r="387" spans="1:18" ht="25.5" x14ac:dyDescent="0.2">
      <c r="A387" s="28" t="s">
        <v>56</v>
      </c>
      <c r="E387" s="29" t="s">
        <v>615</v>
      </c>
    </row>
    <row r="388" spans="1:18" x14ac:dyDescent="0.2">
      <c r="A388" s="30" t="s">
        <v>58</v>
      </c>
      <c r="E388" s="31" t="s">
        <v>52</v>
      </c>
    </row>
    <row r="389" spans="1:18" ht="89.25" x14ac:dyDescent="0.2">
      <c r="A389" t="s">
        <v>59</v>
      </c>
      <c r="E389" s="29" t="s">
        <v>616</v>
      </c>
    </row>
    <row r="390" spans="1:18" x14ac:dyDescent="0.2">
      <c r="A390" s="18" t="s">
        <v>50</v>
      </c>
      <c r="B390" s="23" t="s">
        <v>617</v>
      </c>
      <c r="C390" s="23" t="s">
        <v>618</v>
      </c>
      <c r="D390" s="18" t="s">
        <v>72</v>
      </c>
      <c r="E390" s="24" t="s">
        <v>619</v>
      </c>
      <c r="F390" s="25" t="s">
        <v>200</v>
      </c>
      <c r="G390" s="26">
        <v>42.258000000000003</v>
      </c>
      <c r="H390" s="27"/>
      <c r="I390" s="27">
        <f>ROUND(ROUND(H390,2)*ROUND(G390,3),2)</f>
        <v>0</v>
      </c>
      <c r="J390" s="25" t="s">
        <v>55</v>
      </c>
      <c r="O390">
        <f>(I390*21)/100</f>
        <v>0</v>
      </c>
      <c r="P390" t="s">
        <v>26</v>
      </c>
    </row>
    <row r="391" spans="1:18" ht="51" x14ac:dyDescent="0.2">
      <c r="A391" s="28" t="s">
        <v>56</v>
      </c>
      <c r="E391" s="29" t="s">
        <v>620</v>
      </c>
    </row>
    <row r="392" spans="1:18" ht="25.5" x14ac:dyDescent="0.2">
      <c r="A392" s="30" t="s">
        <v>58</v>
      </c>
      <c r="E392" s="31" t="s">
        <v>621</v>
      </c>
    </row>
    <row r="393" spans="1:18" ht="63.75" x14ac:dyDescent="0.2">
      <c r="A393" t="s">
        <v>59</v>
      </c>
      <c r="E393" s="29" t="s">
        <v>622</v>
      </c>
    </row>
    <row r="394" spans="1:18" x14ac:dyDescent="0.2">
      <c r="A394" s="18" t="s">
        <v>50</v>
      </c>
      <c r="B394" s="23" t="s">
        <v>623</v>
      </c>
      <c r="C394" s="23" t="s">
        <v>618</v>
      </c>
      <c r="D394" s="18" t="s">
        <v>76</v>
      </c>
      <c r="E394" s="24" t="s">
        <v>619</v>
      </c>
      <c r="F394" s="25" t="s">
        <v>200</v>
      </c>
      <c r="G394" s="26">
        <v>6.0620000000000003</v>
      </c>
      <c r="H394" s="27"/>
      <c r="I394" s="27">
        <f>ROUND(ROUND(H394,2)*ROUND(G394,3),2)</f>
        <v>0</v>
      </c>
      <c r="J394" s="25" t="s">
        <v>55</v>
      </c>
      <c r="O394">
        <f>(I394*21)/100</f>
        <v>0</v>
      </c>
      <c r="P394" t="s">
        <v>26</v>
      </c>
    </row>
    <row r="395" spans="1:18" x14ac:dyDescent="0.2">
      <c r="A395" s="28" t="s">
        <v>56</v>
      </c>
      <c r="E395" s="29" t="s">
        <v>624</v>
      </c>
    </row>
    <row r="396" spans="1:18" x14ac:dyDescent="0.2">
      <c r="A396" s="30" t="s">
        <v>58</v>
      </c>
      <c r="E396" s="31" t="s">
        <v>52</v>
      </c>
    </row>
    <row r="397" spans="1:18" ht="63.75" x14ac:dyDescent="0.2">
      <c r="A397" t="s">
        <v>59</v>
      </c>
      <c r="E397" s="29" t="s">
        <v>622</v>
      </c>
    </row>
    <row r="398" spans="1:18" x14ac:dyDescent="0.2">
      <c r="A398" s="18" t="s">
        <v>50</v>
      </c>
      <c r="B398" s="23" t="s">
        <v>625</v>
      </c>
      <c r="C398" s="23" t="s">
        <v>626</v>
      </c>
      <c r="D398" s="18" t="s">
        <v>52</v>
      </c>
      <c r="E398" s="24" t="s">
        <v>627</v>
      </c>
      <c r="F398" s="25" t="s">
        <v>200</v>
      </c>
      <c r="G398" s="26">
        <v>39.159999999999997</v>
      </c>
      <c r="H398" s="27"/>
      <c r="I398" s="27">
        <f>ROUND(ROUND(H398,2)*ROUND(G398,3),2)</f>
        <v>0</v>
      </c>
      <c r="J398" s="25" t="s">
        <v>55</v>
      </c>
      <c r="O398">
        <f>(I398*21)/100</f>
        <v>0</v>
      </c>
      <c r="P398" t="s">
        <v>26</v>
      </c>
    </row>
    <row r="399" spans="1:18" ht="25.5" x14ac:dyDescent="0.2">
      <c r="A399" s="28" t="s">
        <v>56</v>
      </c>
      <c r="E399" s="29" t="s">
        <v>628</v>
      </c>
    </row>
    <row r="400" spans="1:18" x14ac:dyDescent="0.2">
      <c r="A400" s="30" t="s">
        <v>58</v>
      </c>
      <c r="E400" s="31" t="s">
        <v>629</v>
      </c>
    </row>
    <row r="401" spans="1:16" ht="89.25" x14ac:dyDescent="0.2">
      <c r="A401" t="s">
        <v>59</v>
      </c>
      <c r="E401" s="29" t="s">
        <v>630</v>
      </c>
    </row>
    <row r="402" spans="1:16" ht="25.5" x14ac:dyDescent="0.2">
      <c r="A402" s="18" t="s">
        <v>50</v>
      </c>
      <c r="B402" s="23" t="s">
        <v>631</v>
      </c>
      <c r="C402" s="23" t="s">
        <v>632</v>
      </c>
      <c r="D402" s="18" t="s">
        <v>52</v>
      </c>
      <c r="E402" s="24" t="s">
        <v>633</v>
      </c>
      <c r="F402" s="25" t="s">
        <v>200</v>
      </c>
      <c r="G402" s="26">
        <v>8.6999999999999993</v>
      </c>
      <c r="H402" s="27"/>
      <c r="I402" s="27">
        <f>ROUND(ROUND(H402,2)*ROUND(G402,3),2)</f>
        <v>0</v>
      </c>
      <c r="J402" s="25" t="s">
        <v>55</v>
      </c>
      <c r="O402">
        <f>(I402*21)/100</f>
        <v>0</v>
      </c>
      <c r="P402" t="s">
        <v>26</v>
      </c>
    </row>
    <row r="403" spans="1:16" ht="25.5" x14ac:dyDescent="0.2">
      <c r="A403" s="28" t="s">
        <v>56</v>
      </c>
      <c r="E403" s="29" t="s">
        <v>634</v>
      </c>
    </row>
    <row r="404" spans="1:16" x14ac:dyDescent="0.2">
      <c r="A404" s="30" t="s">
        <v>58</v>
      </c>
      <c r="E404" s="31" t="s">
        <v>52</v>
      </c>
    </row>
    <row r="405" spans="1:16" ht="165.75" x14ac:dyDescent="0.2">
      <c r="A405" t="s">
        <v>59</v>
      </c>
      <c r="E405" s="29" t="s">
        <v>635</v>
      </c>
    </row>
    <row r="406" spans="1:16" ht="25.5" x14ac:dyDescent="0.2">
      <c r="A406" s="18" t="s">
        <v>50</v>
      </c>
      <c r="B406" s="23" t="s">
        <v>636</v>
      </c>
      <c r="C406" s="23" t="s">
        <v>637</v>
      </c>
      <c r="D406" s="18" t="s">
        <v>52</v>
      </c>
      <c r="E406" s="24" t="s">
        <v>638</v>
      </c>
      <c r="F406" s="25" t="s">
        <v>200</v>
      </c>
      <c r="G406" s="26">
        <v>7.7</v>
      </c>
      <c r="H406" s="27"/>
      <c r="I406" s="27">
        <f>ROUND(ROUND(H406,2)*ROUND(G406,3),2)</f>
        <v>0</v>
      </c>
      <c r="J406" s="25" t="s">
        <v>55</v>
      </c>
      <c r="O406">
        <f>(I406*21)/100</f>
        <v>0</v>
      </c>
      <c r="P406" t="s">
        <v>26</v>
      </c>
    </row>
    <row r="407" spans="1:16" x14ac:dyDescent="0.2">
      <c r="A407" s="28" t="s">
        <v>56</v>
      </c>
      <c r="E407" s="29" t="s">
        <v>639</v>
      </c>
    </row>
    <row r="408" spans="1:16" x14ac:dyDescent="0.2">
      <c r="A408" s="30" t="s">
        <v>58</v>
      </c>
      <c r="E408" s="31" t="s">
        <v>52</v>
      </c>
    </row>
    <row r="409" spans="1:16" ht="89.25" x14ac:dyDescent="0.2">
      <c r="A409" t="s">
        <v>59</v>
      </c>
      <c r="E409" s="29" t="s">
        <v>640</v>
      </c>
    </row>
    <row r="410" spans="1:16" x14ac:dyDescent="0.2">
      <c r="A410" s="18" t="s">
        <v>50</v>
      </c>
      <c r="B410" s="23" t="s">
        <v>641</v>
      </c>
      <c r="C410" s="23" t="s">
        <v>642</v>
      </c>
      <c r="D410" s="18" t="s">
        <v>52</v>
      </c>
      <c r="E410" s="24" t="s">
        <v>643</v>
      </c>
      <c r="F410" s="25" t="s">
        <v>104</v>
      </c>
      <c r="G410" s="26">
        <v>2</v>
      </c>
      <c r="H410" s="27"/>
      <c r="I410" s="27">
        <f>ROUND(ROUND(H410,2)*ROUND(G410,3),2)</f>
        <v>0</v>
      </c>
      <c r="J410" s="25" t="s">
        <v>55</v>
      </c>
      <c r="O410">
        <f>(I410*21)/100</f>
        <v>0</v>
      </c>
      <c r="P410" t="s">
        <v>26</v>
      </c>
    </row>
    <row r="411" spans="1:16" x14ac:dyDescent="0.2">
      <c r="A411" s="28" t="s">
        <v>56</v>
      </c>
      <c r="E411" s="29" t="s">
        <v>644</v>
      </c>
    </row>
    <row r="412" spans="1:16" x14ac:dyDescent="0.2">
      <c r="A412" s="30" t="s">
        <v>58</v>
      </c>
      <c r="E412" s="31" t="s">
        <v>52</v>
      </c>
    </row>
    <row r="413" spans="1:16" ht="25.5" x14ac:dyDescent="0.2">
      <c r="A413" t="s">
        <v>59</v>
      </c>
      <c r="E413" s="29" t="s">
        <v>645</v>
      </c>
    </row>
    <row r="414" spans="1:16" ht="25.5" x14ac:dyDescent="0.2">
      <c r="A414" s="18" t="s">
        <v>50</v>
      </c>
      <c r="B414" s="23" t="s">
        <v>646</v>
      </c>
      <c r="C414" s="23" t="s">
        <v>647</v>
      </c>
      <c r="D414" s="18" t="s">
        <v>52</v>
      </c>
      <c r="E414" s="24" t="s">
        <v>648</v>
      </c>
      <c r="F414" s="25" t="s">
        <v>104</v>
      </c>
      <c r="G414" s="26">
        <v>2</v>
      </c>
      <c r="H414" s="27"/>
      <c r="I414" s="27">
        <f>ROUND(ROUND(H414,2)*ROUND(G414,3),2)</f>
        <v>0</v>
      </c>
      <c r="J414" s="25" t="s">
        <v>55</v>
      </c>
      <c r="O414">
        <f>(I414*21)/100</f>
        <v>0</v>
      </c>
      <c r="P414" t="s">
        <v>26</v>
      </c>
    </row>
    <row r="415" spans="1:16" ht="25.5" x14ac:dyDescent="0.2">
      <c r="A415" s="28" t="s">
        <v>56</v>
      </c>
      <c r="E415" s="29" t="s">
        <v>649</v>
      </c>
    </row>
    <row r="416" spans="1:16" x14ac:dyDescent="0.2">
      <c r="A416" s="30" t="s">
        <v>58</v>
      </c>
      <c r="E416" s="31" t="s">
        <v>52</v>
      </c>
    </row>
    <row r="417" spans="1:16" ht="51" x14ac:dyDescent="0.2">
      <c r="A417" t="s">
        <v>59</v>
      </c>
      <c r="E417" s="29" t="s">
        <v>650</v>
      </c>
    </row>
    <row r="418" spans="1:16" ht="25.5" x14ac:dyDescent="0.2">
      <c r="A418" s="18" t="s">
        <v>50</v>
      </c>
      <c r="B418" s="23" t="s">
        <v>651</v>
      </c>
      <c r="C418" s="23" t="s">
        <v>652</v>
      </c>
      <c r="D418" s="18" t="s">
        <v>52</v>
      </c>
      <c r="E418" s="24" t="s">
        <v>653</v>
      </c>
      <c r="F418" s="25" t="s">
        <v>104</v>
      </c>
      <c r="G418" s="26">
        <v>4</v>
      </c>
      <c r="H418" s="27"/>
      <c r="I418" s="27">
        <f>ROUND(ROUND(H418,2)*ROUND(G418,3),2)</f>
        <v>0</v>
      </c>
      <c r="J418" s="25" t="s">
        <v>55</v>
      </c>
      <c r="O418">
        <f>(I418*21)/100</f>
        <v>0</v>
      </c>
      <c r="P418" t="s">
        <v>26</v>
      </c>
    </row>
    <row r="419" spans="1:16" x14ac:dyDescent="0.2">
      <c r="A419" s="28" t="s">
        <v>56</v>
      </c>
      <c r="E419" s="29" t="s">
        <v>654</v>
      </c>
    </row>
    <row r="420" spans="1:16" x14ac:dyDescent="0.2">
      <c r="A420" s="30" t="s">
        <v>58</v>
      </c>
      <c r="E420" s="31" t="s">
        <v>52</v>
      </c>
    </row>
    <row r="421" spans="1:16" ht="51" x14ac:dyDescent="0.2">
      <c r="A421" t="s">
        <v>59</v>
      </c>
      <c r="E421" s="29" t="s">
        <v>650</v>
      </c>
    </row>
    <row r="422" spans="1:16" ht="25.5" x14ac:dyDescent="0.2">
      <c r="A422" s="18" t="s">
        <v>50</v>
      </c>
      <c r="B422" s="23" t="s">
        <v>655</v>
      </c>
      <c r="C422" s="23" t="s">
        <v>656</v>
      </c>
      <c r="D422" s="18" t="s">
        <v>52</v>
      </c>
      <c r="E422" s="24" t="s">
        <v>657</v>
      </c>
      <c r="F422" s="25" t="s">
        <v>104</v>
      </c>
      <c r="G422" s="26">
        <v>4</v>
      </c>
      <c r="H422" s="27"/>
      <c r="I422" s="27">
        <f>ROUND(ROUND(H422,2)*ROUND(G422,3),2)</f>
        <v>0</v>
      </c>
      <c r="J422" s="25" t="s">
        <v>55</v>
      </c>
      <c r="O422">
        <f>(I422*21)/100</f>
        <v>0</v>
      </c>
      <c r="P422" t="s">
        <v>26</v>
      </c>
    </row>
    <row r="423" spans="1:16" x14ac:dyDescent="0.2">
      <c r="A423" s="28" t="s">
        <v>56</v>
      </c>
      <c r="E423" s="29" t="s">
        <v>658</v>
      </c>
    </row>
    <row r="424" spans="1:16" x14ac:dyDescent="0.2">
      <c r="A424" s="30" t="s">
        <v>58</v>
      </c>
      <c r="E424" s="31" t="s">
        <v>52</v>
      </c>
    </row>
    <row r="425" spans="1:16" ht="76.5" x14ac:dyDescent="0.2">
      <c r="A425" t="s">
        <v>59</v>
      </c>
      <c r="E425" s="29" t="s">
        <v>659</v>
      </c>
    </row>
    <row r="426" spans="1:16" ht="25.5" x14ac:dyDescent="0.2">
      <c r="A426" s="18" t="s">
        <v>50</v>
      </c>
      <c r="B426" s="23" t="s">
        <v>660</v>
      </c>
      <c r="C426" s="23" t="s">
        <v>661</v>
      </c>
      <c r="D426" s="18" t="s">
        <v>52</v>
      </c>
      <c r="E426" s="24" t="s">
        <v>662</v>
      </c>
      <c r="F426" s="25" t="s">
        <v>104</v>
      </c>
      <c r="G426" s="26">
        <v>12</v>
      </c>
      <c r="H426" s="27"/>
      <c r="I426" s="27">
        <f>ROUND(ROUND(H426,2)*ROUND(G426,3),2)</f>
        <v>0</v>
      </c>
      <c r="J426" s="25" t="s">
        <v>55</v>
      </c>
      <c r="O426">
        <f>(I426*21)/100</f>
        <v>0</v>
      </c>
      <c r="P426" t="s">
        <v>26</v>
      </c>
    </row>
    <row r="427" spans="1:16" ht="25.5" x14ac:dyDescent="0.2">
      <c r="A427" s="28" t="s">
        <v>56</v>
      </c>
      <c r="E427" s="29" t="s">
        <v>663</v>
      </c>
    </row>
    <row r="428" spans="1:16" x14ac:dyDescent="0.2">
      <c r="A428" s="30" t="s">
        <v>58</v>
      </c>
      <c r="E428" s="31" t="s">
        <v>52</v>
      </c>
    </row>
    <row r="429" spans="1:16" ht="51" x14ac:dyDescent="0.2">
      <c r="A429" t="s">
        <v>59</v>
      </c>
      <c r="E429" s="29" t="s">
        <v>664</v>
      </c>
    </row>
    <row r="430" spans="1:16" x14ac:dyDescent="0.2">
      <c r="A430" s="18" t="s">
        <v>50</v>
      </c>
      <c r="B430" s="23" t="s">
        <v>665</v>
      </c>
      <c r="C430" s="23" t="s">
        <v>666</v>
      </c>
      <c r="D430" s="18" t="s">
        <v>72</v>
      </c>
      <c r="E430" s="24" t="s">
        <v>667</v>
      </c>
      <c r="F430" s="25" t="s">
        <v>200</v>
      </c>
      <c r="G430" s="26">
        <v>143</v>
      </c>
      <c r="H430" s="27"/>
      <c r="I430" s="27">
        <f>ROUND(ROUND(H430,2)*ROUND(G430,3),2)</f>
        <v>0</v>
      </c>
      <c r="J430" s="25" t="s">
        <v>55</v>
      </c>
      <c r="O430">
        <f>(I430*21)/100</f>
        <v>0</v>
      </c>
      <c r="P430" t="s">
        <v>26</v>
      </c>
    </row>
    <row r="431" spans="1:16" ht="38.25" x14ac:dyDescent="0.2">
      <c r="A431" s="28" t="s">
        <v>56</v>
      </c>
      <c r="E431" s="29" t="s">
        <v>668</v>
      </c>
    </row>
    <row r="432" spans="1:16" x14ac:dyDescent="0.2">
      <c r="A432" s="30" t="s">
        <v>58</v>
      </c>
      <c r="E432" s="31" t="s">
        <v>669</v>
      </c>
    </row>
    <row r="433" spans="1:16" ht="76.5" x14ac:dyDescent="0.2">
      <c r="A433" t="s">
        <v>59</v>
      </c>
      <c r="E433" s="29" t="s">
        <v>670</v>
      </c>
    </row>
    <row r="434" spans="1:16" x14ac:dyDescent="0.2">
      <c r="A434" s="18" t="s">
        <v>50</v>
      </c>
      <c r="B434" s="23" t="s">
        <v>671</v>
      </c>
      <c r="C434" s="23" t="s">
        <v>666</v>
      </c>
      <c r="D434" s="18" t="s">
        <v>76</v>
      </c>
      <c r="E434" s="24" t="s">
        <v>667</v>
      </c>
      <c r="F434" s="25" t="s">
        <v>200</v>
      </c>
      <c r="G434" s="26">
        <v>13.5</v>
      </c>
      <c r="H434" s="27"/>
      <c r="I434" s="27">
        <f>ROUND(ROUND(H434,2)*ROUND(G434,3),2)</f>
        <v>0</v>
      </c>
      <c r="J434" s="25" t="s">
        <v>55</v>
      </c>
      <c r="O434">
        <f>(I434*21)/100</f>
        <v>0</v>
      </c>
      <c r="P434" t="s">
        <v>26</v>
      </c>
    </row>
    <row r="435" spans="1:16" ht="25.5" x14ac:dyDescent="0.2">
      <c r="A435" s="28" t="s">
        <v>56</v>
      </c>
      <c r="E435" s="29" t="s">
        <v>672</v>
      </c>
    </row>
    <row r="436" spans="1:16" x14ac:dyDescent="0.2">
      <c r="A436" s="30" t="s">
        <v>58</v>
      </c>
      <c r="E436" s="31" t="s">
        <v>52</v>
      </c>
    </row>
    <row r="437" spans="1:16" ht="51" x14ac:dyDescent="0.2">
      <c r="A437" t="s">
        <v>59</v>
      </c>
      <c r="E437" s="29" t="s">
        <v>673</v>
      </c>
    </row>
    <row r="438" spans="1:16" x14ac:dyDescent="0.2">
      <c r="A438" s="18" t="s">
        <v>50</v>
      </c>
      <c r="B438" s="23" t="s">
        <v>674</v>
      </c>
      <c r="C438" s="23" t="s">
        <v>675</v>
      </c>
      <c r="D438" s="18" t="s">
        <v>52</v>
      </c>
      <c r="E438" s="24" t="s">
        <v>676</v>
      </c>
      <c r="F438" s="25" t="s">
        <v>200</v>
      </c>
      <c r="G438" s="26">
        <v>67</v>
      </c>
      <c r="H438" s="27"/>
      <c r="I438" s="27">
        <f>ROUND(ROUND(H438,2)*ROUND(G438,3),2)</f>
        <v>0</v>
      </c>
      <c r="J438" s="25" t="s">
        <v>55</v>
      </c>
      <c r="O438">
        <f>(I438*21)/100</f>
        <v>0</v>
      </c>
      <c r="P438" t="s">
        <v>26</v>
      </c>
    </row>
    <row r="439" spans="1:16" ht="51" x14ac:dyDescent="0.2">
      <c r="A439" s="28" t="s">
        <v>56</v>
      </c>
      <c r="E439" s="29" t="s">
        <v>677</v>
      </c>
    </row>
    <row r="440" spans="1:16" x14ac:dyDescent="0.2">
      <c r="A440" s="30" t="s">
        <v>58</v>
      </c>
      <c r="E440" s="31" t="s">
        <v>678</v>
      </c>
    </row>
    <row r="441" spans="1:16" ht="76.5" x14ac:dyDescent="0.2">
      <c r="A441" t="s">
        <v>59</v>
      </c>
      <c r="E441" s="29" t="s">
        <v>670</v>
      </c>
    </row>
    <row r="442" spans="1:16" x14ac:dyDescent="0.2">
      <c r="A442" s="18" t="s">
        <v>50</v>
      </c>
      <c r="B442" s="23" t="s">
        <v>679</v>
      </c>
      <c r="C442" s="23" t="s">
        <v>680</v>
      </c>
      <c r="D442" s="18" t="s">
        <v>52</v>
      </c>
      <c r="E442" s="24" t="s">
        <v>681</v>
      </c>
      <c r="F442" s="25" t="s">
        <v>200</v>
      </c>
      <c r="G442" s="26">
        <v>15</v>
      </c>
      <c r="H442" s="27"/>
      <c r="I442" s="27">
        <f>ROUND(ROUND(H442,2)*ROUND(G442,3),2)</f>
        <v>0</v>
      </c>
      <c r="J442" s="25" t="s">
        <v>55</v>
      </c>
      <c r="O442">
        <f>(I442*21)/100</f>
        <v>0</v>
      </c>
      <c r="P442" t="s">
        <v>26</v>
      </c>
    </row>
    <row r="443" spans="1:16" x14ac:dyDescent="0.2">
      <c r="A443" s="28" t="s">
        <v>56</v>
      </c>
      <c r="E443" s="29" t="s">
        <v>682</v>
      </c>
    </row>
    <row r="444" spans="1:16" x14ac:dyDescent="0.2">
      <c r="A444" s="30" t="s">
        <v>58</v>
      </c>
      <c r="E444" s="31" t="s">
        <v>683</v>
      </c>
    </row>
    <row r="445" spans="1:16" ht="25.5" x14ac:dyDescent="0.2">
      <c r="A445" t="s">
        <v>59</v>
      </c>
      <c r="E445" s="29" t="s">
        <v>684</v>
      </c>
    </row>
    <row r="446" spans="1:16" x14ac:dyDescent="0.2">
      <c r="A446" s="18" t="s">
        <v>50</v>
      </c>
      <c r="B446" s="23" t="s">
        <v>685</v>
      </c>
      <c r="C446" s="23" t="s">
        <v>686</v>
      </c>
      <c r="D446" s="18" t="s">
        <v>52</v>
      </c>
      <c r="E446" s="24" t="s">
        <v>687</v>
      </c>
      <c r="F446" s="25" t="s">
        <v>200</v>
      </c>
      <c r="G446" s="26">
        <v>36.578000000000003</v>
      </c>
      <c r="H446" s="27"/>
      <c r="I446" s="27">
        <f>ROUND(ROUND(H446,2)*ROUND(G446,3),2)</f>
        <v>0</v>
      </c>
      <c r="J446" s="25" t="s">
        <v>55</v>
      </c>
      <c r="O446">
        <f>(I446*21)/100</f>
        <v>0</v>
      </c>
      <c r="P446" t="s">
        <v>26</v>
      </c>
    </row>
    <row r="447" spans="1:16" x14ac:dyDescent="0.2">
      <c r="A447" s="28" t="s">
        <v>56</v>
      </c>
      <c r="E447" s="29" t="s">
        <v>688</v>
      </c>
    </row>
    <row r="448" spans="1:16" x14ac:dyDescent="0.2">
      <c r="A448" s="30" t="s">
        <v>58</v>
      </c>
      <c r="E448" s="31" t="s">
        <v>689</v>
      </c>
    </row>
    <row r="449" spans="1:16" ht="25.5" x14ac:dyDescent="0.2">
      <c r="A449" t="s">
        <v>59</v>
      </c>
      <c r="E449" s="29" t="s">
        <v>684</v>
      </c>
    </row>
    <row r="450" spans="1:16" x14ac:dyDescent="0.2">
      <c r="A450" s="18" t="s">
        <v>50</v>
      </c>
      <c r="B450" s="23" t="s">
        <v>690</v>
      </c>
      <c r="C450" s="23" t="s">
        <v>691</v>
      </c>
      <c r="D450" s="18" t="s">
        <v>52</v>
      </c>
      <c r="E450" s="24" t="s">
        <v>692</v>
      </c>
      <c r="F450" s="25" t="s">
        <v>306</v>
      </c>
      <c r="G450" s="26">
        <v>13.676</v>
      </c>
      <c r="H450" s="27"/>
      <c r="I450" s="27">
        <f>ROUND(ROUND(H450,2)*ROUND(G450,3),2)</f>
        <v>0</v>
      </c>
      <c r="J450" s="25" t="s">
        <v>55</v>
      </c>
      <c r="O450">
        <f>(I450*21)/100</f>
        <v>0</v>
      </c>
      <c r="P450" t="s">
        <v>26</v>
      </c>
    </row>
    <row r="451" spans="1:16" x14ac:dyDescent="0.2">
      <c r="A451" s="28" t="s">
        <v>56</v>
      </c>
      <c r="E451" s="29" t="s">
        <v>693</v>
      </c>
    </row>
    <row r="452" spans="1:16" x14ac:dyDescent="0.2">
      <c r="A452" s="30" t="s">
        <v>58</v>
      </c>
      <c r="E452" s="31" t="s">
        <v>694</v>
      </c>
    </row>
    <row r="453" spans="1:16" ht="25.5" x14ac:dyDescent="0.2">
      <c r="A453" t="s">
        <v>59</v>
      </c>
      <c r="E453" s="29" t="s">
        <v>695</v>
      </c>
    </row>
    <row r="454" spans="1:16" x14ac:dyDescent="0.2">
      <c r="A454" s="18" t="s">
        <v>50</v>
      </c>
      <c r="B454" s="23" t="s">
        <v>696</v>
      </c>
      <c r="C454" s="23" t="s">
        <v>697</v>
      </c>
      <c r="D454" s="18" t="s">
        <v>72</v>
      </c>
      <c r="E454" s="24" t="s">
        <v>698</v>
      </c>
      <c r="F454" s="25" t="s">
        <v>200</v>
      </c>
      <c r="G454" s="26">
        <v>36.578000000000003</v>
      </c>
      <c r="H454" s="27"/>
      <c r="I454" s="27">
        <f>ROUND(ROUND(H454,2)*ROUND(G454,3),2)</f>
        <v>0</v>
      </c>
      <c r="J454" s="25" t="s">
        <v>55</v>
      </c>
      <c r="O454">
        <f>(I454*21)/100</f>
        <v>0</v>
      </c>
      <c r="P454" t="s">
        <v>26</v>
      </c>
    </row>
    <row r="455" spans="1:16" x14ac:dyDescent="0.2">
      <c r="A455" s="28" t="s">
        <v>56</v>
      </c>
      <c r="E455" s="29" t="s">
        <v>699</v>
      </c>
    </row>
    <row r="456" spans="1:16" x14ac:dyDescent="0.2">
      <c r="A456" s="30" t="s">
        <v>58</v>
      </c>
      <c r="E456" s="31" t="s">
        <v>689</v>
      </c>
    </row>
    <row r="457" spans="1:16" ht="38.25" x14ac:dyDescent="0.2">
      <c r="A457" t="s">
        <v>59</v>
      </c>
      <c r="E457" s="29" t="s">
        <v>700</v>
      </c>
    </row>
    <row r="458" spans="1:16" x14ac:dyDescent="0.2">
      <c r="A458" s="18" t="s">
        <v>50</v>
      </c>
      <c r="B458" s="23" t="s">
        <v>701</v>
      </c>
      <c r="C458" s="23" t="s">
        <v>697</v>
      </c>
      <c r="D458" s="18" t="s">
        <v>76</v>
      </c>
      <c r="E458" s="24" t="s">
        <v>698</v>
      </c>
      <c r="F458" s="25" t="s">
        <v>200</v>
      </c>
      <c r="G458" s="26">
        <v>5</v>
      </c>
      <c r="H458" s="27"/>
      <c r="I458" s="27">
        <f>ROUND(ROUND(H458,2)*ROUND(G458,3),2)</f>
        <v>0</v>
      </c>
      <c r="J458" s="25" t="s">
        <v>55</v>
      </c>
      <c r="O458">
        <f>(I458*21)/100</f>
        <v>0</v>
      </c>
      <c r="P458" t="s">
        <v>26</v>
      </c>
    </row>
    <row r="459" spans="1:16" x14ac:dyDescent="0.2">
      <c r="A459" s="28" t="s">
        <v>56</v>
      </c>
      <c r="E459" s="29" t="s">
        <v>702</v>
      </c>
    </row>
    <row r="460" spans="1:16" x14ac:dyDescent="0.2">
      <c r="A460" s="30" t="s">
        <v>58</v>
      </c>
      <c r="E460" s="31" t="s">
        <v>52</v>
      </c>
    </row>
    <row r="461" spans="1:16" ht="76.5" x14ac:dyDescent="0.2">
      <c r="A461" t="s">
        <v>59</v>
      </c>
      <c r="E461" s="29" t="s">
        <v>703</v>
      </c>
    </row>
    <row r="462" spans="1:16" x14ac:dyDescent="0.2">
      <c r="A462" s="18" t="s">
        <v>50</v>
      </c>
      <c r="B462" s="23" t="s">
        <v>704</v>
      </c>
      <c r="C462" s="23" t="s">
        <v>697</v>
      </c>
      <c r="D462" s="18" t="s">
        <v>79</v>
      </c>
      <c r="E462" s="24" t="s">
        <v>698</v>
      </c>
      <c r="F462" s="25" t="s">
        <v>200</v>
      </c>
      <c r="G462" s="26">
        <v>67.7</v>
      </c>
      <c r="H462" s="27"/>
      <c r="I462" s="27">
        <f>ROUND(ROUND(H462,2)*ROUND(G462,3),2)</f>
        <v>0</v>
      </c>
      <c r="J462" s="25" t="s">
        <v>55</v>
      </c>
      <c r="O462">
        <f>(I462*21)/100</f>
        <v>0</v>
      </c>
      <c r="P462" t="s">
        <v>26</v>
      </c>
    </row>
    <row r="463" spans="1:16" x14ac:dyDescent="0.2">
      <c r="A463" s="28" t="s">
        <v>56</v>
      </c>
      <c r="E463" s="29" t="s">
        <v>705</v>
      </c>
    </row>
    <row r="464" spans="1:16" x14ac:dyDescent="0.2">
      <c r="A464" s="30" t="s">
        <v>58</v>
      </c>
      <c r="E464" s="31" t="s">
        <v>706</v>
      </c>
    </row>
    <row r="465" spans="1:16" ht="76.5" x14ac:dyDescent="0.2">
      <c r="A465" t="s">
        <v>59</v>
      </c>
      <c r="E465" s="29" t="s">
        <v>703</v>
      </c>
    </row>
    <row r="466" spans="1:16" x14ac:dyDescent="0.2">
      <c r="A466" s="18" t="s">
        <v>50</v>
      </c>
      <c r="B466" s="23" t="s">
        <v>707</v>
      </c>
      <c r="C466" s="23" t="s">
        <v>697</v>
      </c>
      <c r="D466" s="18" t="s">
        <v>82</v>
      </c>
      <c r="E466" s="24" t="s">
        <v>698</v>
      </c>
      <c r="F466" s="25" t="s">
        <v>200</v>
      </c>
      <c r="G466" s="26">
        <v>10</v>
      </c>
      <c r="H466" s="27"/>
      <c r="I466" s="27">
        <f>ROUND(ROUND(H466,2)*ROUND(G466,3),2)</f>
        <v>0</v>
      </c>
      <c r="J466" s="25" t="s">
        <v>55</v>
      </c>
      <c r="O466">
        <f>(I466*21)/100</f>
        <v>0</v>
      </c>
      <c r="P466" t="s">
        <v>26</v>
      </c>
    </row>
    <row r="467" spans="1:16" x14ac:dyDescent="0.2">
      <c r="A467" s="28" t="s">
        <v>56</v>
      </c>
      <c r="E467" s="29" t="s">
        <v>708</v>
      </c>
    </row>
    <row r="468" spans="1:16" x14ac:dyDescent="0.2">
      <c r="A468" s="30" t="s">
        <v>58</v>
      </c>
      <c r="E468" s="31" t="s">
        <v>709</v>
      </c>
    </row>
    <row r="469" spans="1:16" ht="76.5" x14ac:dyDescent="0.2">
      <c r="A469" t="s">
        <v>59</v>
      </c>
      <c r="E469" s="29" t="s">
        <v>703</v>
      </c>
    </row>
    <row r="470" spans="1:16" ht="25.5" x14ac:dyDescent="0.2">
      <c r="A470" s="18" t="s">
        <v>50</v>
      </c>
      <c r="B470" s="23" t="s">
        <v>710</v>
      </c>
      <c r="C470" s="23" t="s">
        <v>711</v>
      </c>
      <c r="D470" s="18" t="s">
        <v>72</v>
      </c>
      <c r="E470" s="24" t="s">
        <v>712</v>
      </c>
      <c r="F470" s="25" t="s">
        <v>200</v>
      </c>
      <c r="G470" s="26">
        <v>3.2</v>
      </c>
      <c r="H470" s="27"/>
      <c r="I470" s="27">
        <f>ROUND(ROUND(H470,2)*ROUND(G470,3),2)</f>
        <v>0</v>
      </c>
      <c r="J470" s="25" t="s">
        <v>55</v>
      </c>
      <c r="O470">
        <f>(I470*21)/100</f>
        <v>0</v>
      </c>
      <c r="P470" t="s">
        <v>26</v>
      </c>
    </row>
    <row r="471" spans="1:16" x14ac:dyDescent="0.2">
      <c r="A471" s="28" t="s">
        <v>56</v>
      </c>
      <c r="E471" s="29" t="s">
        <v>713</v>
      </c>
    </row>
    <row r="472" spans="1:16" x14ac:dyDescent="0.2">
      <c r="A472" s="30" t="s">
        <v>58</v>
      </c>
      <c r="E472" s="31" t="s">
        <v>714</v>
      </c>
    </row>
    <row r="473" spans="1:16" ht="38.25" x14ac:dyDescent="0.2">
      <c r="A473" t="s">
        <v>59</v>
      </c>
      <c r="E473" s="29" t="s">
        <v>700</v>
      </c>
    </row>
    <row r="474" spans="1:16" ht="25.5" x14ac:dyDescent="0.2">
      <c r="A474" s="18" t="s">
        <v>50</v>
      </c>
      <c r="B474" s="23" t="s">
        <v>715</v>
      </c>
      <c r="C474" s="23" t="s">
        <v>711</v>
      </c>
      <c r="D474" s="18" t="s">
        <v>76</v>
      </c>
      <c r="E474" s="24" t="s">
        <v>712</v>
      </c>
      <c r="F474" s="25" t="s">
        <v>200</v>
      </c>
      <c r="G474" s="26">
        <v>88.8</v>
      </c>
      <c r="H474" s="27"/>
      <c r="I474" s="27">
        <f>ROUND(ROUND(H474,2)*ROUND(G474,3),2)</f>
        <v>0</v>
      </c>
      <c r="J474" s="25" t="s">
        <v>55</v>
      </c>
      <c r="O474">
        <f>(I474*21)/100</f>
        <v>0</v>
      </c>
      <c r="P474" t="s">
        <v>26</v>
      </c>
    </row>
    <row r="475" spans="1:16" x14ac:dyDescent="0.2">
      <c r="A475" s="28" t="s">
        <v>56</v>
      </c>
      <c r="E475" s="29" t="s">
        <v>716</v>
      </c>
    </row>
    <row r="476" spans="1:16" x14ac:dyDescent="0.2">
      <c r="A476" s="30" t="s">
        <v>58</v>
      </c>
      <c r="E476" s="31" t="s">
        <v>717</v>
      </c>
    </row>
    <row r="477" spans="1:16" ht="76.5" x14ac:dyDescent="0.2">
      <c r="A477" t="s">
        <v>59</v>
      </c>
      <c r="E477" s="29" t="s">
        <v>703</v>
      </c>
    </row>
    <row r="478" spans="1:16" ht="25.5" x14ac:dyDescent="0.2">
      <c r="A478" s="18" t="s">
        <v>50</v>
      </c>
      <c r="B478" s="23" t="s">
        <v>718</v>
      </c>
      <c r="C478" s="23" t="s">
        <v>711</v>
      </c>
      <c r="D478" s="18" t="s">
        <v>79</v>
      </c>
      <c r="E478" s="24" t="s">
        <v>712</v>
      </c>
      <c r="F478" s="25" t="s">
        <v>200</v>
      </c>
      <c r="G478" s="26">
        <v>20.76</v>
      </c>
      <c r="H478" s="27"/>
      <c r="I478" s="27">
        <f>ROUND(ROUND(H478,2)*ROUND(G478,3),2)</f>
        <v>0</v>
      </c>
      <c r="J478" s="25" t="s">
        <v>55</v>
      </c>
      <c r="O478">
        <f>(I478*21)/100</f>
        <v>0</v>
      </c>
      <c r="P478" t="s">
        <v>26</v>
      </c>
    </row>
    <row r="479" spans="1:16" ht="51" x14ac:dyDescent="0.2">
      <c r="A479" s="28" t="s">
        <v>56</v>
      </c>
      <c r="E479" s="29" t="s">
        <v>719</v>
      </c>
    </row>
    <row r="480" spans="1:16" x14ac:dyDescent="0.2">
      <c r="A480" s="30" t="s">
        <v>58</v>
      </c>
      <c r="E480" s="31" t="s">
        <v>720</v>
      </c>
    </row>
    <row r="481" spans="1:16" ht="76.5" x14ac:dyDescent="0.2">
      <c r="A481" t="s">
        <v>59</v>
      </c>
      <c r="E481" s="29" t="s">
        <v>703</v>
      </c>
    </row>
    <row r="482" spans="1:16" ht="25.5" x14ac:dyDescent="0.2">
      <c r="A482" s="18" t="s">
        <v>50</v>
      </c>
      <c r="B482" s="23" t="s">
        <v>721</v>
      </c>
      <c r="C482" s="23" t="s">
        <v>711</v>
      </c>
      <c r="D482" s="18" t="s">
        <v>82</v>
      </c>
      <c r="E482" s="24" t="s">
        <v>712</v>
      </c>
      <c r="F482" s="25" t="s">
        <v>200</v>
      </c>
      <c r="G482" s="26">
        <v>11.8</v>
      </c>
      <c r="H482" s="27"/>
      <c r="I482" s="27">
        <f>ROUND(ROUND(H482,2)*ROUND(G482,3),2)</f>
        <v>0</v>
      </c>
      <c r="J482" s="25" t="s">
        <v>55</v>
      </c>
      <c r="O482">
        <f>(I482*21)/100</f>
        <v>0</v>
      </c>
      <c r="P482" t="s">
        <v>26</v>
      </c>
    </row>
    <row r="483" spans="1:16" x14ac:dyDescent="0.2">
      <c r="A483" s="28" t="s">
        <v>56</v>
      </c>
      <c r="E483" s="29" t="s">
        <v>722</v>
      </c>
    </row>
    <row r="484" spans="1:16" x14ac:dyDescent="0.2">
      <c r="A484" s="30" t="s">
        <v>58</v>
      </c>
      <c r="E484" s="31" t="s">
        <v>723</v>
      </c>
    </row>
    <row r="485" spans="1:16" ht="76.5" x14ac:dyDescent="0.2">
      <c r="A485" t="s">
        <v>59</v>
      </c>
      <c r="E485" s="29" t="s">
        <v>703</v>
      </c>
    </row>
    <row r="486" spans="1:16" x14ac:dyDescent="0.2">
      <c r="A486" s="18" t="s">
        <v>50</v>
      </c>
      <c r="B486" s="23" t="s">
        <v>724</v>
      </c>
      <c r="C486" s="23" t="s">
        <v>725</v>
      </c>
      <c r="D486" s="18" t="s">
        <v>52</v>
      </c>
      <c r="E486" s="24" t="s">
        <v>726</v>
      </c>
      <c r="F486" s="25" t="s">
        <v>306</v>
      </c>
      <c r="G486" s="26">
        <v>10</v>
      </c>
      <c r="H486" s="27"/>
      <c r="I486" s="27">
        <f>ROUND(ROUND(H486,2)*ROUND(G486,3),2)</f>
        <v>0</v>
      </c>
      <c r="J486" s="25" t="s">
        <v>55</v>
      </c>
      <c r="O486">
        <f>(I486*21)/100</f>
        <v>0</v>
      </c>
      <c r="P486" t="s">
        <v>26</v>
      </c>
    </row>
    <row r="487" spans="1:16" x14ac:dyDescent="0.2">
      <c r="A487" s="28" t="s">
        <v>56</v>
      </c>
      <c r="E487" s="29" t="s">
        <v>727</v>
      </c>
    </row>
    <row r="488" spans="1:16" x14ac:dyDescent="0.2">
      <c r="A488" s="30" t="s">
        <v>58</v>
      </c>
      <c r="E488" s="31" t="s">
        <v>728</v>
      </c>
    </row>
    <row r="489" spans="1:16" ht="25.5" x14ac:dyDescent="0.2">
      <c r="A489" t="s">
        <v>59</v>
      </c>
      <c r="E489" s="29" t="s">
        <v>729</v>
      </c>
    </row>
    <row r="490" spans="1:16" x14ac:dyDescent="0.2">
      <c r="A490" s="18" t="s">
        <v>50</v>
      </c>
      <c r="B490" s="23" t="s">
        <v>730</v>
      </c>
      <c r="C490" s="23" t="s">
        <v>731</v>
      </c>
      <c r="D490" s="18" t="s">
        <v>52</v>
      </c>
      <c r="E490" s="24" t="s">
        <v>732</v>
      </c>
      <c r="F490" s="25" t="s">
        <v>200</v>
      </c>
      <c r="G490" s="26">
        <v>5.9</v>
      </c>
      <c r="H490" s="27"/>
      <c r="I490" s="27">
        <f>ROUND(ROUND(H490,2)*ROUND(G490,3),2)</f>
        <v>0</v>
      </c>
      <c r="J490" s="25" t="s">
        <v>55</v>
      </c>
      <c r="O490">
        <f>(I490*21)/100</f>
        <v>0</v>
      </c>
      <c r="P490" t="s">
        <v>26</v>
      </c>
    </row>
    <row r="491" spans="1:16" x14ac:dyDescent="0.2">
      <c r="A491" s="28" t="s">
        <v>56</v>
      </c>
      <c r="E491" s="29" t="s">
        <v>733</v>
      </c>
    </row>
    <row r="492" spans="1:16" x14ac:dyDescent="0.2">
      <c r="A492" s="30" t="s">
        <v>58</v>
      </c>
      <c r="E492" s="31" t="s">
        <v>52</v>
      </c>
    </row>
    <row r="493" spans="1:16" ht="331.5" x14ac:dyDescent="0.2">
      <c r="A493" t="s">
        <v>59</v>
      </c>
      <c r="E493" s="29" t="s">
        <v>734</v>
      </c>
    </row>
    <row r="494" spans="1:16" x14ac:dyDescent="0.2">
      <c r="A494" s="18" t="s">
        <v>50</v>
      </c>
      <c r="B494" s="23" t="s">
        <v>735</v>
      </c>
      <c r="C494" s="23" t="s">
        <v>736</v>
      </c>
      <c r="D494" s="18" t="s">
        <v>52</v>
      </c>
      <c r="E494" s="24" t="s">
        <v>737</v>
      </c>
      <c r="F494" s="25" t="s">
        <v>179</v>
      </c>
      <c r="G494" s="26">
        <v>0.29199999999999998</v>
      </c>
      <c r="H494" s="27"/>
      <c r="I494" s="27">
        <f>ROUND(ROUND(H494,2)*ROUND(G494,3),2)</f>
        <v>0</v>
      </c>
      <c r="J494" s="25" t="s">
        <v>55</v>
      </c>
      <c r="O494">
        <f>(I494*21)/100</f>
        <v>0</v>
      </c>
      <c r="P494" t="s">
        <v>26</v>
      </c>
    </row>
    <row r="495" spans="1:16" ht="38.25" x14ac:dyDescent="0.2">
      <c r="A495" s="28" t="s">
        <v>56</v>
      </c>
      <c r="E495" s="29" t="s">
        <v>738</v>
      </c>
    </row>
    <row r="496" spans="1:16" x14ac:dyDescent="0.2">
      <c r="A496" s="30" t="s">
        <v>58</v>
      </c>
      <c r="E496" s="31" t="s">
        <v>52</v>
      </c>
    </row>
    <row r="497" spans="1:16" ht="408" x14ac:dyDescent="0.2">
      <c r="A497" t="s">
        <v>59</v>
      </c>
      <c r="E497" s="29" t="s">
        <v>739</v>
      </c>
    </row>
    <row r="498" spans="1:16" x14ac:dyDescent="0.2">
      <c r="A498" s="18" t="s">
        <v>50</v>
      </c>
      <c r="B498" s="23" t="s">
        <v>740</v>
      </c>
      <c r="C498" s="23" t="s">
        <v>741</v>
      </c>
      <c r="D498" s="18" t="s">
        <v>72</v>
      </c>
      <c r="E498" s="24" t="s">
        <v>742</v>
      </c>
      <c r="F498" s="25" t="s">
        <v>403</v>
      </c>
      <c r="G498" s="26">
        <v>25</v>
      </c>
      <c r="H498" s="27"/>
      <c r="I498" s="27">
        <f>ROUND(ROUND(H498,2)*ROUND(G498,3),2)</f>
        <v>0</v>
      </c>
      <c r="J498" s="25" t="s">
        <v>55</v>
      </c>
      <c r="O498">
        <f>(I498*21)/100</f>
        <v>0</v>
      </c>
      <c r="P498" t="s">
        <v>26</v>
      </c>
    </row>
    <row r="499" spans="1:16" x14ac:dyDescent="0.2">
      <c r="A499" s="28" t="s">
        <v>56</v>
      </c>
      <c r="E499" s="29" t="s">
        <v>743</v>
      </c>
    </row>
    <row r="500" spans="1:16" x14ac:dyDescent="0.2">
      <c r="A500" s="30" t="s">
        <v>58</v>
      </c>
      <c r="E500" s="31" t="s">
        <v>52</v>
      </c>
    </row>
    <row r="501" spans="1:16" ht="409.5" x14ac:dyDescent="0.2">
      <c r="A501" t="s">
        <v>59</v>
      </c>
      <c r="E501" s="29" t="s">
        <v>744</v>
      </c>
    </row>
    <row r="502" spans="1:16" x14ac:dyDescent="0.2">
      <c r="A502" s="18" t="s">
        <v>50</v>
      </c>
      <c r="B502" s="23" t="s">
        <v>745</v>
      </c>
      <c r="C502" s="23" t="s">
        <v>741</v>
      </c>
      <c r="D502" s="18" t="s">
        <v>76</v>
      </c>
      <c r="E502" s="24" t="s">
        <v>742</v>
      </c>
      <c r="F502" s="25" t="s">
        <v>403</v>
      </c>
      <c r="G502" s="26">
        <v>27.244</v>
      </c>
      <c r="H502" s="27"/>
      <c r="I502" s="27">
        <f>ROUND(ROUND(H502,2)*ROUND(G502,3),2)</f>
        <v>0</v>
      </c>
      <c r="J502" s="25" t="s">
        <v>55</v>
      </c>
      <c r="O502">
        <f>(I502*21)/100</f>
        <v>0</v>
      </c>
      <c r="P502" t="s">
        <v>26</v>
      </c>
    </row>
    <row r="503" spans="1:16" x14ac:dyDescent="0.2">
      <c r="A503" s="28" t="s">
        <v>56</v>
      </c>
      <c r="E503" s="29" t="s">
        <v>746</v>
      </c>
    </row>
    <row r="504" spans="1:16" x14ac:dyDescent="0.2">
      <c r="A504" s="30" t="s">
        <v>58</v>
      </c>
      <c r="E504" s="31" t="s">
        <v>747</v>
      </c>
    </row>
    <row r="505" spans="1:16" ht="409.5" x14ac:dyDescent="0.2">
      <c r="A505" t="s">
        <v>59</v>
      </c>
      <c r="E505" s="29" t="s">
        <v>748</v>
      </c>
    </row>
    <row r="506" spans="1:16" x14ac:dyDescent="0.2">
      <c r="A506" s="18" t="s">
        <v>50</v>
      </c>
      <c r="B506" s="23" t="s">
        <v>749</v>
      </c>
      <c r="C506" s="23" t="s">
        <v>741</v>
      </c>
      <c r="D506" s="18" t="s">
        <v>79</v>
      </c>
      <c r="E506" s="24" t="s">
        <v>742</v>
      </c>
      <c r="F506" s="25" t="s">
        <v>403</v>
      </c>
      <c r="G506" s="26">
        <v>180</v>
      </c>
      <c r="H506" s="27"/>
      <c r="I506" s="27">
        <f>ROUND(ROUND(H506,2)*ROUND(G506,3),2)</f>
        <v>0</v>
      </c>
      <c r="J506" s="25" t="s">
        <v>55</v>
      </c>
      <c r="O506">
        <f>(I506*21)/100</f>
        <v>0</v>
      </c>
      <c r="P506" t="s">
        <v>26</v>
      </c>
    </row>
    <row r="507" spans="1:16" ht="25.5" x14ac:dyDescent="0.2">
      <c r="A507" s="28" t="s">
        <v>56</v>
      </c>
      <c r="E507" s="29" t="s">
        <v>750</v>
      </c>
    </row>
    <row r="508" spans="1:16" x14ac:dyDescent="0.2">
      <c r="A508" s="30" t="s">
        <v>58</v>
      </c>
      <c r="E508" s="31" t="s">
        <v>751</v>
      </c>
    </row>
    <row r="509" spans="1:16" ht="409.5" x14ac:dyDescent="0.2">
      <c r="A509" t="s">
        <v>59</v>
      </c>
      <c r="E509" s="29" t="s">
        <v>748</v>
      </c>
    </row>
    <row r="510" spans="1:16" x14ac:dyDescent="0.2">
      <c r="A510" s="18" t="s">
        <v>50</v>
      </c>
      <c r="B510" s="23" t="s">
        <v>752</v>
      </c>
      <c r="C510" s="23" t="s">
        <v>753</v>
      </c>
      <c r="D510" s="18" t="s">
        <v>52</v>
      </c>
      <c r="E510" s="24" t="s">
        <v>754</v>
      </c>
      <c r="F510" s="25" t="s">
        <v>104</v>
      </c>
      <c r="G510" s="26">
        <v>1</v>
      </c>
      <c r="H510" s="27"/>
      <c r="I510" s="27">
        <f>ROUND(ROUND(H510,2)*ROUND(G510,3),2)</f>
        <v>0</v>
      </c>
      <c r="J510" s="25" t="s">
        <v>55</v>
      </c>
      <c r="O510">
        <f>(I510*21)/100</f>
        <v>0</v>
      </c>
      <c r="P510" t="s">
        <v>26</v>
      </c>
    </row>
    <row r="511" spans="1:16" x14ac:dyDescent="0.2">
      <c r="A511" s="28" t="s">
        <v>56</v>
      </c>
      <c r="E511" s="29" t="s">
        <v>755</v>
      </c>
    </row>
    <row r="512" spans="1:16" x14ac:dyDescent="0.2">
      <c r="A512" s="30" t="s">
        <v>58</v>
      </c>
      <c r="E512" s="31" t="s">
        <v>52</v>
      </c>
    </row>
    <row r="513" spans="1:16" ht="409.5" x14ac:dyDescent="0.2">
      <c r="A513" t="s">
        <v>59</v>
      </c>
      <c r="E513" s="29" t="s">
        <v>748</v>
      </c>
    </row>
    <row r="514" spans="1:16" x14ac:dyDescent="0.2">
      <c r="A514" s="18" t="s">
        <v>50</v>
      </c>
      <c r="B514" s="23" t="s">
        <v>756</v>
      </c>
      <c r="C514" s="23" t="s">
        <v>757</v>
      </c>
      <c r="D514" s="18" t="s">
        <v>52</v>
      </c>
      <c r="E514" s="24" t="s">
        <v>758</v>
      </c>
      <c r="F514" s="25" t="s">
        <v>104</v>
      </c>
      <c r="G514" s="26">
        <v>16</v>
      </c>
      <c r="H514" s="27"/>
      <c r="I514" s="27">
        <f>ROUND(ROUND(H514,2)*ROUND(G514,3),2)</f>
        <v>0</v>
      </c>
      <c r="J514" s="25" t="s">
        <v>55</v>
      </c>
      <c r="O514">
        <f>(I514*21)/100</f>
        <v>0</v>
      </c>
      <c r="P514" t="s">
        <v>26</v>
      </c>
    </row>
    <row r="515" spans="1:16" ht="38.25" x14ac:dyDescent="0.2">
      <c r="A515" s="28" t="s">
        <v>56</v>
      </c>
      <c r="E515" s="29" t="s">
        <v>759</v>
      </c>
    </row>
    <row r="516" spans="1:16" x14ac:dyDescent="0.2">
      <c r="A516" s="30" t="s">
        <v>58</v>
      </c>
      <c r="E516" s="31" t="s">
        <v>52</v>
      </c>
    </row>
    <row r="517" spans="1:16" ht="293.25" x14ac:dyDescent="0.2">
      <c r="A517" t="s">
        <v>59</v>
      </c>
      <c r="E517" s="29" t="s">
        <v>760</v>
      </c>
    </row>
    <row r="518" spans="1:16" x14ac:dyDescent="0.2">
      <c r="A518" s="18" t="s">
        <v>50</v>
      </c>
      <c r="B518" s="23" t="s">
        <v>761</v>
      </c>
      <c r="C518" s="23" t="s">
        <v>762</v>
      </c>
      <c r="D518" s="18" t="s">
        <v>52</v>
      </c>
      <c r="E518" s="24" t="s">
        <v>763</v>
      </c>
      <c r="F518" s="25" t="s">
        <v>306</v>
      </c>
      <c r="G518" s="26">
        <v>13.321999999999999</v>
      </c>
      <c r="H518" s="27"/>
      <c r="I518" s="27">
        <f>ROUND(ROUND(H518,2)*ROUND(G518,3),2)</f>
        <v>0</v>
      </c>
      <c r="J518" s="25" t="s">
        <v>55</v>
      </c>
      <c r="O518">
        <f>(I518*21)/100</f>
        <v>0</v>
      </c>
      <c r="P518" t="s">
        <v>26</v>
      </c>
    </row>
    <row r="519" spans="1:16" x14ac:dyDescent="0.2">
      <c r="A519" s="28" t="s">
        <v>56</v>
      </c>
      <c r="E519" s="29" t="s">
        <v>764</v>
      </c>
    </row>
    <row r="520" spans="1:16" x14ac:dyDescent="0.2">
      <c r="A520" s="30" t="s">
        <v>58</v>
      </c>
      <c r="E520" s="31" t="s">
        <v>765</v>
      </c>
    </row>
    <row r="521" spans="1:16" ht="63.75" x14ac:dyDescent="0.2">
      <c r="A521" t="s">
        <v>59</v>
      </c>
      <c r="E521" s="29" t="s">
        <v>766</v>
      </c>
    </row>
    <row r="522" spans="1:16" x14ac:dyDescent="0.2">
      <c r="A522" s="18" t="s">
        <v>50</v>
      </c>
      <c r="B522" s="23" t="s">
        <v>767</v>
      </c>
      <c r="C522" s="23" t="s">
        <v>768</v>
      </c>
      <c r="D522" s="18" t="s">
        <v>52</v>
      </c>
      <c r="E522" s="24" t="s">
        <v>769</v>
      </c>
      <c r="F522" s="25" t="s">
        <v>306</v>
      </c>
      <c r="G522" s="26">
        <v>698.05600000000004</v>
      </c>
      <c r="H522" s="27"/>
      <c r="I522" s="27">
        <f>ROUND(ROUND(H522,2)*ROUND(G522,3),2)</f>
        <v>0</v>
      </c>
      <c r="J522" s="25" t="s">
        <v>55</v>
      </c>
      <c r="O522">
        <f>(I522*21)/100</f>
        <v>0</v>
      </c>
      <c r="P522" t="s">
        <v>26</v>
      </c>
    </row>
    <row r="523" spans="1:16" x14ac:dyDescent="0.2">
      <c r="A523" s="28" t="s">
        <v>56</v>
      </c>
      <c r="E523" s="29" t="s">
        <v>770</v>
      </c>
    </row>
    <row r="524" spans="1:16" x14ac:dyDescent="0.2">
      <c r="A524" s="30" t="s">
        <v>58</v>
      </c>
      <c r="E524" s="31" t="s">
        <v>771</v>
      </c>
    </row>
    <row r="525" spans="1:16" ht="63.75" x14ac:dyDescent="0.2">
      <c r="A525" t="s">
        <v>59</v>
      </c>
      <c r="E525" s="29" t="s">
        <v>766</v>
      </c>
    </row>
    <row r="526" spans="1:16" x14ac:dyDescent="0.2">
      <c r="A526" s="18" t="s">
        <v>50</v>
      </c>
      <c r="B526" s="23" t="s">
        <v>772</v>
      </c>
      <c r="C526" s="23" t="s">
        <v>773</v>
      </c>
      <c r="D526" s="18" t="s">
        <v>52</v>
      </c>
      <c r="E526" s="24" t="s">
        <v>774</v>
      </c>
      <c r="F526" s="25" t="s">
        <v>775</v>
      </c>
      <c r="G526" s="26">
        <v>697.6</v>
      </c>
      <c r="H526" s="27"/>
      <c r="I526" s="27">
        <f>ROUND(ROUND(H526,2)*ROUND(G526,3),2)</f>
        <v>0</v>
      </c>
      <c r="J526" s="25" t="s">
        <v>55</v>
      </c>
      <c r="O526">
        <f>(I526*21)/100</f>
        <v>0</v>
      </c>
      <c r="P526" t="s">
        <v>26</v>
      </c>
    </row>
    <row r="527" spans="1:16" ht="25.5" x14ac:dyDescent="0.2">
      <c r="A527" s="28" t="s">
        <v>56</v>
      </c>
      <c r="E527" s="29" t="s">
        <v>776</v>
      </c>
    </row>
    <row r="528" spans="1:16" x14ac:dyDescent="0.2">
      <c r="A528" s="30" t="s">
        <v>58</v>
      </c>
      <c r="E528" s="31" t="s">
        <v>777</v>
      </c>
    </row>
    <row r="529" spans="1:16" ht="51" x14ac:dyDescent="0.2">
      <c r="A529" t="s">
        <v>59</v>
      </c>
      <c r="E529" s="29" t="s">
        <v>778</v>
      </c>
    </row>
    <row r="530" spans="1:16" x14ac:dyDescent="0.2">
      <c r="A530" s="18" t="s">
        <v>50</v>
      </c>
      <c r="B530" s="23" t="s">
        <v>779</v>
      </c>
      <c r="C530" s="23" t="s">
        <v>780</v>
      </c>
      <c r="D530" s="18" t="s">
        <v>52</v>
      </c>
      <c r="E530" s="24" t="s">
        <v>781</v>
      </c>
      <c r="F530" s="25" t="s">
        <v>775</v>
      </c>
      <c r="G530" s="26">
        <v>770.5</v>
      </c>
      <c r="H530" s="27"/>
      <c r="I530" s="27">
        <f>ROUND(ROUND(H530,2)*ROUND(G530,3),2)</f>
        <v>0</v>
      </c>
      <c r="J530" s="25" t="s">
        <v>55</v>
      </c>
      <c r="O530">
        <f>(I530*21)/100</f>
        <v>0</v>
      </c>
      <c r="P530" t="s">
        <v>26</v>
      </c>
    </row>
    <row r="531" spans="1:16" x14ac:dyDescent="0.2">
      <c r="A531" s="28" t="s">
        <v>56</v>
      </c>
      <c r="E531" s="29" t="s">
        <v>782</v>
      </c>
    </row>
    <row r="532" spans="1:16" x14ac:dyDescent="0.2">
      <c r="A532" s="30" t="s">
        <v>58</v>
      </c>
      <c r="E532" s="31" t="s">
        <v>783</v>
      </c>
    </row>
    <row r="533" spans="1:16" ht="51" x14ac:dyDescent="0.2">
      <c r="A533" t="s">
        <v>59</v>
      </c>
      <c r="E533" s="29" t="s">
        <v>778</v>
      </c>
    </row>
    <row r="534" spans="1:16" x14ac:dyDescent="0.2">
      <c r="A534" s="18" t="s">
        <v>50</v>
      </c>
      <c r="B534" s="23" t="s">
        <v>784</v>
      </c>
      <c r="C534" s="23" t="s">
        <v>785</v>
      </c>
      <c r="D534" s="18" t="s">
        <v>52</v>
      </c>
      <c r="E534" s="24" t="s">
        <v>786</v>
      </c>
      <c r="F534" s="25" t="s">
        <v>179</v>
      </c>
      <c r="G534" s="26">
        <v>8.0939999999999994</v>
      </c>
      <c r="H534" s="27"/>
      <c r="I534" s="27">
        <f>ROUND(ROUND(H534,2)*ROUND(G534,3),2)</f>
        <v>0</v>
      </c>
      <c r="J534" s="25" t="s">
        <v>55</v>
      </c>
      <c r="O534">
        <f>(I534*21)/100</f>
        <v>0</v>
      </c>
      <c r="P534" t="s">
        <v>26</v>
      </c>
    </row>
    <row r="535" spans="1:16" x14ac:dyDescent="0.2">
      <c r="A535" s="28" t="s">
        <v>56</v>
      </c>
      <c r="E535" s="29" t="s">
        <v>787</v>
      </c>
    </row>
    <row r="536" spans="1:16" x14ac:dyDescent="0.2">
      <c r="A536" s="30" t="s">
        <v>58</v>
      </c>
      <c r="E536" s="31" t="s">
        <v>788</v>
      </c>
    </row>
    <row r="537" spans="1:16" ht="114.75" x14ac:dyDescent="0.2">
      <c r="A537" t="s">
        <v>59</v>
      </c>
      <c r="E537" s="29" t="s">
        <v>789</v>
      </c>
    </row>
    <row r="538" spans="1:16" x14ac:dyDescent="0.2">
      <c r="A538" s="18" t="s">
        <v>50</v>
      </c>
      <c r="B538" s="23" t="s">
        <v>790</v>
      </c>
      <c r="C538" s="23" t="s">
        <v>791</v>
      </c>
      <c r="D538" s="18" t="s">
        <v>72</v>
      </c>
      <c r="E538" s="24" t="s">
        <v>792</v>
      </c>
      <c r="F538" s="25" t="s">
        <v>179</v>
      </c>
      <c r="G538" s="26">
        <v>15.776999999999999</v>
      </c>
      <c r="H538" s="27"/>
      <c r="I538" s="27">
        <f>ROUND(ROUND(H538,2)*ROUND(G538,3),2)</f>
        <v>0</v>
      </c>
      <c r="J538" s="25" t="s">
        <v>55</v>
      </c>
      <c r="O538">
        <f>(I538*21)/100</f>
        <v>0</v>
      </c>
      <c r="P538" t="s">
        <v>26</v>
      </c>
    </row>
    <row r="539" spans="1:16" x14ac:dyDescent="0.2">
      <c r="A539" s="28" t="s">
        <v>56</v>
      </c>
      <c r="E539" s="29" t="s">
        <v>793</v>
      </c>
    </row>
    <row r="540" spans="1:16" x14ac:dyDescent="0.2">
      <c r="A540" s="30" t="s">
        <v>58</v>
      </c>
      <c r="E540" s="31" t="s">
        <v>794</v>
      </c>
    </row>
    <row r="541" spans="1:16" ht="114.75" x14ac:dyDescent="0.2">
      <c r="A541" t="s">
        <v>59</v>
      </c>
      <c r="E541" s="29" t="s">
        <v>789</v>
      </c>
    </row>
    <row r="542" spans="1:16" x14ac:dyDescent="0.2">
      <c r="A542" s="18" t="s">
        <v>50</v>
      </c>
      <c r="B542" s="23" t="s">
        <v>795</v>
      </c>
      <c r="C542" s="23" t="s">
        <v>791</v>
      </c>
      <c r="D542" s="18" t="s">
        <v>76</v>
      </c>
      <c r="E542" s="24" t="s">
        <v>792</v>
      </c>
      <c r="F542" s="25" t="s">
        <v>179</v>
      </c>
      <c r="G542" s="26">
        <v>0.29199999999999998</v>
      </c>
      <c r="H542" s="27"/>
      <c r="I542" s="27">
        <f>ROUND(ROUND(H542,2)*ROUND(G542,3),2)</f>
        <v>0</v>
      </c>
      <c r="J542" s="25" t="s">
        <v>55</v>
      </c>
      <c r="O542">
        <f>(I542*21)/100</f>
        <v>0</v>
      </c>
      <c r="P542" t="s">
        <v>26</v>
      </c>
    </row>
    <row r="543" spans="1:16" ht="38.25" x14ac:dyDescent="0.2">
      <c r="A543" s="28" t="s">
        <v>56</v>
      </c>
      <c r="E543" s="29" t="s">
        <v>796</v>
      </c>
    </row>
    <row r="544" spans="1:16" x14ac:dyDescent="0.2">
      <c r="A544" s="30" t="s">
        <v>58</v>
      </c>
      <c r="E544" s="31" t="s">
        <v>797</v>
      </c>
    </row>
    <row r="545" spans="1:16" ht="114.75" x14ac:dyDescent="0.2">
      <c r="A545" t="s">
        <v>59</v>
      </c>
      <c r="E545" s="29" t="s">
        <v>789</v>
      </c>
    </row>
    <row r="546" spans="1:16" x14ac:dyDescent="0.2">
      <c r="A546" s="18" t="s">
        <v>50</v>
      </c>
      <c r="B546" s="23" t="s">
        <v>798</v>
      </c>
      <c r="C546" s="23" t="s">
        <v>799</v>
      </c>
      <c r="D546" s="18" t="s">
        <v>52</v>
      </c>
      <c r="E546" s="24" t="s">
        <v>800</v>
      </c>
      <c r="F546" s="25" t="s">
        <v>200</v>
      </c>
      <c r="G546" s="26">
        <v>5.9</v>
      </c>
      <c r="H546" s="27"/>
      <c r="I546" s="27">
        <f>ROUND(ROUND(H546,2)*ROUND(G546,3),2)</f>
        <v>0</v>
      </c>
      <c r="J546" s="25" t="s">
        <v>55</v>
      </c>
      <c r="O546">
        <f>(I546*21)/100</f>
        <v>0</v>
      </c>
      <c r="P546" t="s">
        <v>26</v>
      </c>
    </row>
    <row r="547" spans="1:16" ht="25.5" x14ac:dyDescent="0.2">
      <c r="A547" s="28" t="s">
        <v>56</v>
      </c>
      <c r="E547" s="29" t="s">
        <v>801</v>
      </c>
    </row>
    <row r="548" spans="1:16" x14ac:dyDescent="0.2">
      <c r="A548" s="30" t="s">
        <v>58</v>
      </c>
      <c r="E548" s="31" t="s">
        <v>52</v>
      </c>
    </row>
    <row r="549" spans="1:16" ht="89.25" x14ac:dyDescent="0.2">
      <c r="A549" t="s">
        <v>59</v>
      </c>
      <c r="E549" s="29" t="s">
        <v>802</v>
      </c>
    </row>
    <row r="550" spans="1:16" x14ac:dyDescent="0.2">
      <c r="A550" s="18" t="s">
        <v>50</v>
      </c>
      <c r="B550" s="23" t="s">
        <v>803</v>
      </c>
      <c r="C550" s="23" t="s">
        <v>804</v>
      </c>
      <c r="D550" s="18" t="s">
        <v>52</v>
      </c>
      <c r="E550" s="24" t="s">
        <v>805</v>
      </c>
      <c r="F550" s="25" t="s">
        <v>306</v>
      </c>
      <c r="G550" s="26">
        <v>179.958</v>
      </c>
      <c r="H550" s="27"/>
      <c r="I550" s="27">
        <f>ROUND(ROUND(H550,2)*ROUND(G550,3),2)</f>
        <v>0</v>
      </c>
      <c r="J550" s="25" t="s">
        <v>55</v>
      </c>
      <c r="O550">
        <f>(I550*21)/100</f>
        <v>0</v>
      </c>
      <c r="P550" t="s">
        <v>26</v>
      </c>
    </row>
    <row r="551" spans="1:16" ht="38.25" x14ac:dyDescent="0.2">
      <c r="A551" s="28" t="s">
        <v>56</v>
      </c>
      <c r="E551" s="29" t="s">
        <v>806</v>
      </c>
    </row>
    <row r="552" spans="1:16" x14ac:dyDescent="0.2">
      <c r="A552" s="30" t="s">
        <v>58</v>
      </c>
      <c r="E552" s="31" t="s">
        <v>807</v>
      </c>
    </row>
    <row r="553" spans="1:16" ht="89.25" x14ac:dyDescent="0.2">
      <c r="A553" t="s">
        <v>59</v>
      </c>
      <c r="E553" s="29" t="s">
        <v>808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13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</f>
        <v>0</v>
      </c>
      <c r="P2" t="s">
        <v>25</v>
      </c>
    </row>
    <row r="3" spans="1:18" ht="15" customHeight="1" x14ac:dyDescent="0.25">
      <c r="A3" t="s">
        <v>11</v>
      </c>
      <c r="B3" s="11" t="s">
        <v>13</v>
      </c>
      <c r="C3" s="40" t="s">
        <v>14</v>
      </c>
      <c r="D3" s="36"/>
      <c r="E3" s="12" t="s">
        <v>15</v>
      </c>
      <c r="F3" s="1"/>
      <c r="G3" s="8"/>
      <c r="H3" s="7" t="s">
        <v>27</v>
      </c>
      <c r="I3" s="34">
        <f>0+I9</f>
        <v>0</v>
      </c>
      <c r="J3" s="9"/>
      <c r="O3" t="s">
        <v>22</v>
      </c>
      <c r="P3" t="s">
        <v>26</v>
      </c>
    </row>
    <row r="4" spans="1:18" ht="15" customHeight="1" x14ac:dyDescent="0.25">
      <c r="A4" t="s">
        <v>16</v>
      </c>
      <c r="B4" s="11" t="s">
        <v>17</v>
      </c>
      <c r="C4" s="40" t="s">
        <v>809</v>
      </c>
      <c r="D4" s="36"/>
      <c r="E4" s="12" t="s">
        <v>810</v>
      </c>
      <c r="F4" s="1"/>
      <c r="G4" s="1"/>
      <c r="H4" s="10"/>
      <c r="I4" s="10"/>
      <c r="J4" s="1"/>
      <c r="O4" t="s">
        <v>23</v>
      </c>
      <c r="P4" t="s">
        <v>26</v>
      </c>
    </row>
    <row r="5" spans="1:18" ht="12.75" customHeight="1" x14ac:dyDescent="0.25">
      <c r="A5" t="s">
        <v>20</v>
      </c>
      <c r="B5" s="14" t="s">
        <v>21</v>
      </c>
      <c r="C5" s="41" t="s">
        <v>27</v>
      </c>
      <c r="D5" s="42"/>
      <c r="E5" s="15" t="s">
        <v>28</v>
      </c>
      <c r="F5" s="5"/>
      <c r="G5" s="5"/>
      <c r="H5" s="5"/>
      <c r="I5" s="5"/>
      <c r="J5" s="5"/>
      <c r="O5" t="s">
        <v>24</v>
      </c>
      <c r="P5" t="s">
        <v>26</v>
      </c>
    </row>
    <row r="6" spans="1:18" ht="12.75" customHeight="1" x14ac:dyDescent="0.2">
      <c r="A6" s="39" t="s">
        <v>29</v>
      </c>
      <c r="B6" s="39" t="s">
        <v>31</v>
      </c>
      <c r="C6" s="39" t="s">
        <v>32</v>
      </c>
      <c r="D6" s="39" t="s">
        <v>33</v>
      </c>
      <c r="E6" s="39" t="s">
        <v>34</v>
      </c>
      <c r="F6" s="39" t="s">
        <v>36</v>
      </c>
      <c r="G6" s="39" t="s">
        <v>38</v>
      </c>
      <c r="H6" s="39" t="s">
        <v>40</v>
      </c>
      <c r="I6" s="39"/>
      <c r="J6" s="39" t="s">
        <v>45</v>
      </c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3" t="s">
        <v>41</v>
      </c>
      <c r="I7" s="13" t="s">
        <v>43</v>
      </c>
      <c r="J7" s="39"/>
    </row>
    <row r="8" spans="1:18" ht="12.75" customHeight="1" x14ac:dyDescent="0.2">
      <c r="A8" s="13" t="s">
        <v>30</v>
      </c>
      <c r="B8" s="13" t="s">
        <v>27</v>
      </c>
      <c r="C8" s="13" t="s">
        <v>26</v>
      </c>
      <c r="D8" s="13" t="s">
        <v>25</v>
      </c>
      <c r="E8" s="13" t="s">
        <v>35</v>
      </c>
      <c r="F8" s="13" t="s">
        <v>37</v>
      </c>
      <c r="G8" s="13" t="s">
        <v>39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30</v>
      </c>
      <c r="D9" s="19"/>
      <c r="E9" s="21" t="s">
        <v>139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8" t="s">
        <v>50</v>
      </c>
      <c r="B10" s="23" t="s">
        <v>27</v>
      </c>
      <c r="C10" s="23" t="s">
        <v>71</v>
      </c>
      <c r="D10" s="18" t="s">
        <v>52</v>
      </c>
      <c r="E10" s="24" t="s">
        <v>73</v>
      </c>
      <c r="F10" s="25" t="s">
        <v>54</v>
      </c>
      <c r="G10" s="26">
        <v>1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26</v>
      </c>
    </row>
    <row r="11" spans="1:18" ht="51" x14ac:dyDescent="0.2">
      <c r="A11" s="28" t="s">
        <v>56</v>
      </c>
      <c r="E11" s="29" t="s">
        <v>811</v>
      </c>
    </row>
    <row r="12" spans="1:18" x14ac:dyDescent="0.2">
      <c r="A12" s="30" t="s">
        <v>58</v>
      </c>
      <c r="E12" s="31" t="s">
        <v>52</v>
      </c>
    </row>
    <row r="13" spans="1:18" ht="51" x14ac:dyDescent="0.2">
      <c r="A13" t="s">
        <v>59</v>
      </c>
      <c r="E13" s="29" t="s">
        <v>78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Rekapitulace</vt:lpstr>
      <vt:lpstr>000_1</vt:lpstr>
      <vt:lpstr>151_1</vt:lpstr>
      <vt:lpstr>201_1</vt:lpstr>
      <vt:lpstr>401_1</vt:lpstr>
      <vt:lpstr>'000_1'!Názvy_tisku</vt:lpstr>
      <vt:lpstr>'151_1'!Názvy_tisku</vt:lpstr>
      <vt:lpstr>'201_1'!Názvy_tisku</vt:lpstr>
      <vt:lpstr>'401_1'!Názvy_tisku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Koudelka Pavel</dc:creator>
  <cp:keywords/>
  <dc:description/>
  <cp:lastModifiedBy>Koudelka Pavel</cp:lastModifiedBy>
  <dcterms:created xsi:type="dcterms:W3CDTF">2024-10-14T09:12:27Z</dcterms:created>
  <dcterms:modified xsi:type="dcterms:W3CDTF">2024-10-14T09:13:12Z</dcterms:modified>
  <cp:category/>
  <cp:contentStatus/>
</cp:coreProperties>
</file>